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DoW\AppData\Local\OpenText\OTEdit\EC_mako\c85426692\"/>
    </mc:Choice>
  </mc:AlternateContent>
  <bookViews>
    <workbookView xWindow="0" yWindow="0" windowWidth="19200" windowHeight="7635"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expenses'!$A$1:$E$53</definedName>
    <definedName name="_xlnm.Print_Area" localSheetId="5">'Gifts and benefits'!$A$1:$F$29</definedName>
    <definedName name="_xlnm.Print_Area" localSheetId="0">'Guidance for agencies'!$A$1:$A$58</definedName>
    <definedName name="_xlnm.Print_Area" localSheetId="3">Hospitality!$A$1:$E$33</definedName>
    <definedName name="_xlnm.Print_Area" localSheetId="1">'Summary and sign-off'!$A$1:$F$23</definedName>
    <definedName name="_xlnm.Print_Area" localSheetId="2">Travel!$A$1:$E$219</definedName>
  </definedNames>
  <calcPr calcId="152511"/>
</workbook>
</file>

<file path=xl/calcChain.xml><?xml version="1.0" encoding="utf-8"?>
<calcChain xmlns="http://schemas.openxmlformats.org/spreadsheetml/2006/main">
  <c r="B40" i="3" l="1"/>
  <c r="B145" i="1" l="1"/>
  <c r="D18" i="4" l="1"/>
  <c r="C47" i="3"/>
  <c r="C26" i="2"/>
  <c r="C188" i="1"/>
  <c r="C208" i="1"/>
  <c r="C21" i="1"/>
  <c r="B6" i="13" l="1"/>
  <c r="E59" i="13"/>
  <c r="C59" i="13"/>
  <c r="C20" i="4"/>
  <c r="C19" i="4"/>
  <c r="B59" i="13" l="1"/>
  <c r="B58" i="13"/>
  <c r="D58" i="13"/>
  <c r="B57" i="13"/>
  <c r="D57" i="13"/>
  <c r="D56" i="13"/>
  <c r="B56" i="13"/>
  <c r="D55" i="13"/>
  <c r="B55" i="13"/>
  <c r="D54" i="13"/>
  <c r="B54" i="13"/>
  <c r="B2" i="4"/>
  <c r="B3" i="4"/>
  <c r="B2" i="3"/>
  <c r="B3" i="3"/>
  <c r="B2" i="2"/>
  <c r="B3" i="2"/>
  <c r="B2" i="1"/>
  <c r="B3" i="1"/>
  <c r="F57" i="13" l="1"/>
  <c r="D26" i="2" s="1"/>
  <c r="F59" i="13"/>
  <c r="E18" i="4" s="1"/>
  <c r="F58" i="13"/>
  <c r="D47" i="3" s="1"/>
  <c r="F56" i="13"/>
  <c r="D208" i="1" s="1"/>
  <c r="F55" i="13"/>
  <c r="D188" i="1" s="1"/>
  <c r="F54" i="13"/>
  <c r="D21" i="1" s="1"/>
  <c r="C13" i="13"/>
  <c r="C12" i="13"/>
  <c r="C11" i="13"/>
  <c r="C16" i="13" l="1"/>
  <c r="C17" i="13"/>
  <c r="B5" i="4" l="1"/>
  <c r="B4" i="4"/>
  <c r="B5" i="3"/>
  <c r="B4" i="3"/>
  <c r="B5" i="2"/>
  <c r="B4" i="2"/>
  <c r="B5" i="1"/>
  <c r="B4" i="1"/>
  <c r="C15" i="13" l="1"/>
  <c r="F12" i="13" l="1"/>
  <c r="C18" i="4"/>
  <c r="F11" i="13" s="1"/>
  <c r="F13" i="13" l="1"/>
  <c r="B208" i="1"/>
  <c r="B17" i="13" s="1"/>
  <c r="B188" i="1"/>
  <c r="B16" i="13" s="1"/>
  <c r="B21" i="1"/>
  <c r="B15" i="13" s="1"/>
  <c r="B47" i="3" l="1"/>
  <c r="B13" i="13" s="1"/>
  <c r="B26" i="2"/>
  <c r="B12" i="13" s="1"/>
  <c r="B11" i="13" l="1"/>
  <c r="B210"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4" authorId="0" shapeId="0">
      <text>
        <r>
          <rPr>
            <sz val="9"/>
            <color indexed="81"/>
            <rFont val="Tahoma"/>
            <family val="2"/>
          </rPr>
          <t xml:space="preserve">
Insert additional rows as needed:
- 'right click' on a row number (left of screen)
- select 'Insert' (this will insert a row above it)
</t>
        </r>
      </text>
    </comment>
    <comment ref="A191"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<sst xmlns="http://schemas.openxmlformats.org/spreadsheetml/2006/main" count="883" uniqueCount="273">
  <si>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</si>
  <si>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</si>
  <si>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</si>
  <si>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</si>
  <si>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</si>
  <si>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</si>
  <si>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</si>
  <si>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</si>
  <si>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</si>
  <si>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</si>
  <si>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</si>
  <si>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</si>
  <si>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</si>
  <si>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</si>
  <si>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</si>
  <si>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</si>
  <si>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</si>
  <si>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</si>
  <si>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</si>
  <si>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</si>
  <si>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</si>
  <si>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</si>
  <si>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</si>
  <si>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</si>
  <si>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</si>
  <si>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</si>
  <si>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</si>
  <si>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</si>
  <si>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</si>
  <si>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</si>
  <si>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</si>
  <si>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</si>
  <si>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</si>
  <si>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</si>
  <si>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</si>
  <si>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</si>
  <si>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</si>
  <si>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</si>
  <si>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</si>
  <si>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</si>
  <si>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</si>
  <si>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</si>
  <si>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</si>
  <si>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</si>
  <si>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</si>
  <si>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</si>
  <si>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</si>
  <si>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</si>
  <si>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</si>
  <si>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</si>
  <si>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</si>
  <si>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</si>
  <si>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</si>
  <si>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</si>
  <si>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</si>
  <si>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</si>
  <si>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</si>
  <si>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</si>
  <si>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</si>
  <si>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</si>
  <si>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</si>
  <si>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</si>
  <si>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</si>
  <si>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</si>
  <si>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</si>
  <si>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</si>
  <si>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</si>
  <si>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</si>
  <si>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</si>
  <si>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</si>
  <si>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</si>
  <si>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</si>
  <si>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</si>
  <si>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</si>
  <si>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</si>
  <si>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</si>
  <si>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</si>
  <si>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</si>
  <si>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</si>
  <si>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</si>
  <si>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</si>
  <si>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</si>
  <si>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</si>
  <si>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</si>
  <si>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</si>
  <si>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</si>
  <si>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</si>
  <si>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</si>
  <si>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</si>
  <si>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</si>
  <si>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</si>
  <si>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</si>
  <si>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</si>
  <si>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</si>
  <si>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</si>
  <si>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</si>
  <si>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</si>
  <si>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</si>
  <si>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</si>
  <si>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</si>
  <si>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</si>
  <si>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</si>
  <si>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</si>
  <si>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</si>
  <si>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</si>
  <si>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</si>
  <si>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</si>
  <si>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</si>
  <si>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</si>
  <si>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</si>
  <si>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</si>
  <si>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</si>
  <si>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</si>
  <si>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</si>
  <si>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</si>
  <si>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</si>
  <si>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</si>
  <si>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</si>
  <si>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</si>
  <si>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</si>
  <si>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</si>
  <si>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</si>
  <si>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</si>
  <si>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</si>
  <si>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</si>
  <si>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</si>
  <si>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</si>
  <si>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</si>
  <si>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</si>
  <si>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</si>
  <si>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</si>
  <si>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</si>
  <si>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</si>
  <si>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</si>
  <si>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</si>
  <si>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</si>
  <si>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</si>
  <si>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</si>
  <si>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</si>
  <si>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</si>
  <si>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</si>
  <si>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</si>
  <si>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</si>
  <si>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</si>
  <si>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</si>
  <si>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</si>
  <si>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</si>
  <si>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</si>
  <si>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</si>
  <si>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</si>
  <si>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</si>
  <si>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</si>
  <si>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</si>
  <si>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</si>
  <si>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</si>
  <si>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</si>
  <si>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</si>
  <si>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</si>
  <si>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</si>
  <si>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</si>
  <si>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</si>
  <si>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</si>
  <si>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</si>
  <si>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</si>
  <si>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</si>
  <si>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</si>
  <si>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</si>
  <si>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</si>
  <si>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WorkSafe New Zealand</t>
  </si>
  <si>
    <t>Nicole Rosie</t>
  </si>
  <si>
    <t>Coffee Meeting</t>
  </si>
  <si>
    <t>Building relationships</t>
  </si>
  <si>
    <t>Wellington</t>
  </si>
  <si>
    <t>Dinner</t>
  </si>
  <si>
    <t>Auckland</t>
  </si>
  <si>
    <t>Christchurch</t>
  </si>
  <si>
    <t>Meeting with Stakeholder</t>
  </si>
  <si>
    <t>Lunch</t>
  </si>
  <si>
    <t>Tauranga</t>
  </si>
  <si>
    <t>Dunedin</t>
  </si>
  <si>
    <t>Monthly Carpark</t>
  </si>
  <si>
    <t>Parking</t>
  </si>
  <si>
    <t>Nelson</t>
  </si>
  <si>
    <t>Institute of Directors Subscription</t>
  </si>
  <si>
    <t>Subscription</t>
  </si>
  <si>
    <t>NZ Global Women Membership Fee</t>
  </si>
  <si>
    <t>Membership fee</t>
  </si>
  <si>
    <t>Phone and data costs</t>
  </si>
  <si>
    <t>Accommodation</t>
  </si>
  <si>
    <t>WLG/CHC/WLG</t>
  </si>
  <si>
    <t>Flights</t>
  </si>
  <si>
    <t>WLG/AKL/WLG</t>
  </si>
  <si>
    <t>WLG/NSN/WLG</t>
  </si>
  <si>
    <t>WLG/SYD/WLG</t>
  </si>
  <si>
    <t>WLG/AKL/HLZ/WLG</t>
  </si>
  <si>
    <t>WLG/NPE/WLG</t>
  </si>
  <si>
    <t>WLG/NPL/WLG</t>
  </si>
  <si>
    <t>WLG/NSN/CHC/DUD/IVC/CHC/WLG</t>
  </si>
  <si>
    <t>WLG/ROT/TRG/WLG</t>
  </si>
  <si>
    <t>WLG/ZQN/CHC/WLG</t>
  </si>
  <si>
    <t>Car Rental</t>
  </si>
  <si>
    <t>Queenstown</t>
  </si>
  <si>
    <t>WLG/ZQN/WLG</t>
  </si>
  <si>
    <t>WLG/TRG/WLG</t>
  </si>
  <si>
    <t>WLG/DUD/CHC/WLG</t>
  </si>
  <si>
    <t>Taxi</t>
  </si>
  <si>
    <t>Hamilton</t>
  </si>
  <si>
    <t>Internal Roadshow - Auckland</t>
  </si>
  <si>
    <t>Internal Roadshow - Nelson/Christchurch</t>
  </si>
  <si>
    <t>Meal</t>
  </si>
  <si>
    <t>Sydney</t>
  </si>
  <si>
    <t>WLG/NPL/AKL/WLG</t>
  </si>
  <si>
    <t>WLG/NSN/CHC/WLG/DUD/IVC/CHC/WLG</t>
  </si>
  <si>
    <t>WLG/DUD/IVC/DUD/IVC/CHC/WLG</t>
  </si>
  <si>
    <t>WLG/BHE/WLG</t>
  </si>
  <si>
    <t>Rental Car</t>
  </si>
  <si>
    <t>Professional development</t>
  </si>
  <si>
    <t>Parking WLG Airport</t>
  </si>
  <si>
    <t>New Plymouth</t>
  </si>
  <si>
    <t>Meat pack</t>
  </si>
  <si>
    <t>2 bottles wine</t>
  </si>
  <si>
    <t>Presenting at Conference</t>
  </si>
  <si>
    <t>Executive Programe Professional Development</t>
  </si>
  <si>
    <t>TVNZ Interview</t>
  </si>
  <si>
    <t>New Plymouth Internal Roadshow</t>
  </si>
  <si>
    <t>WLG/HLZ/WLG</t>
  </si>
  <si>
    <t>Mileage</t>
  </si>
  <si>
    <t>WLG/PMR/WLG</t>
  </si>
  <si>
    <t>Function Parking</t>
  </si>
  <si>
    <t>Flowers to stakeholder</t>
  </si>
  <si>
    <t>Gift</t>
  </si>
  <si>
    <t>Flowers to staff</t>
  </si>
  <si>
    <t>Flowers to ex Board Officer</t>
  </si>
  <si>
    <t>Speaking Engagement</t>
  </si>
  <si>
    <t>Stakeholder Visit</t>
  </si>
  <si>
    <t>Business Leaders Health and Safety Forum AGM and CEO summit</t>
  </si>
  <si>
    <t>Business Leaders Health and Safety Forum Seminar</t>
  </si>
  <si>
    <t>Building Relationships with Stakeholder</t>
  </si>
  <si>
    <t>Agriculturual Leaders' Health and Safety Action Group Forum</t>
  </si>
  <si>
    <t>Interview</t>
  </si>
  <si>
    <t>Awards Ceremony</t>
  </si>
  <si>
    <t>San Francisco</t>
  </si>
  <si>
    <t>Meeting with Overseas counterpart</t>
  </si>
  <si>
    <t>Seminar - The Purpose and Future of Work</t>
  </si>
  <si>
    <t>Communications Supplier</t>
  </si>
  <si>
    <t>Stakeholder</t>
  </si>
  <si>
    <t>Contract supplier of comms and media training - Part given to staff member (value $30)</t>
  </si>
  <si>
    <t>Meeting with Overseas counterpart (2 people)</t>
  </si>
  <si>
    <t>Board and Senior Leadership Team Meetings</t>
  </si>
  <si>
    <t>Board Meeting</t>
  </si>
  <si>
    <t>Board Meeting (3 people)</t>
  </si>
  <si>
    <t>Board Meeting (1 person)</t>
  </si>
  <si>
    <t>Operations Away Day</t>
  </si>
  <si>
    <t>Operations Away Day (3 people)</t>
  </si>
  <si>
    <t>Operations Away Day (1 person)</t>
  </si>
  <si>
    <t>WorkSafe Ask Me Anything - Christchurch</t>
  </si>
  <si>
    <t>Senior Leadership Team Away Day</t>
  </si>
  <si>
    <t>Senior Leadership Team Away Day (3 people)</t>
  </si>
  <si>
    <t>Senior Leadership Team Away Day (1 person)</t>
  </si>
  <si>
    <t>Senior Leadership Team Away Day (8 people)</t>
  </si>
  <si>
    <t>Senior Leadership Team Away Day (2 people)</t>
  </si>
  <si>
    <t>Senior Leadership Team Away Day (7 people)</t>
  </si>
  <si>
    <t>Internal Roadshow - Napier</t>
  </si>
  <si>
    <t>Internal Roadshow - Rotorua/Tauranga</t>
  </si>
  <si>
    <t>Internal Roadshow - New Plymouth</t>
  </si>
  <si>
    <t>Internal Roadshow</t>
  </si>
  <si>
    <t>Internal Roadshow - Palmerston North</t>
  </si>
  <si>
    <t>WorkSafe Ask Me Anything - Queen Street</t>
  </si>
  <si>
    <t>Parliamentary function</t>
  </si>
  <si>
    <t>Meeting with Minister</t>
  </si>
  <si>
    <t>Staff Meeting</t>
  </si>
  <si>
    <t>3 day Innovation Workshop</t>
  </si>
  <si>
    <t>Board Chair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</si>
</sst>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0" fontId="23" fillId="0" borderId="0"/>
  </cellStyleXfs>
  <cellXfs count="18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0" fillId="0" borderId="0" xfId="3" applyFont="1" applyAlignment="1" applyProtection="1">
      <alignment wrapText="1"/>
      <protection locked="0"/>
    </xf>
    <xf numFmtId="0" fontId="23" fillId="0" borderId="0" xfId="3" applyAlignment="1" applyProtection="1">
      <alignment wrapText="1"/>
      <protection locked="0"/>
    </xf>
    <xf numFmtId="0" fontId="23" fillId="0" borderId="0" xfId="0" applyFont="1" applyAlignment="1" applyProtection="1">
      <alignment wrapText="1"/>
      <protection locked="0"/>
    </xf>
    <xf numFmtId="0" fontId="0" fillId="0" borderId="0" xfId="0" applyFill="1" applyAlignment="1" applyProtection="1">
      <alignment wrapText="1"/>
      <protection locked="0"/>
    </xf>
    <xf numFmtId="0" fontId="0" fillId="0" borderId="0" xfId="3" applyFont="1" applyFill="1" applyAlignment="1" applyProtection="1">
      <alignment wrapText="1"/>
      <protection locked="0"/>
    </xf>
    <xf numFmtId="0" fontId="23" fillId="0" borderId="0" xfId="3" applyFill="1" applyAlignment="1" applyProtection="1">
      <alignment wrapText="1"/>
      <protection locked="0"/>
    </xf>
    <xf numFmtId="0" fontId="23" fillId="0" borderId="0" xfId="0" applyFont="1" applyFill="1" applyProtection="1">
      <protection locked="0"/>
    </xf>
    <xf numFmtId="0" fontId="0" fillId="0" borderId="0" xfId="0" applyFill="1" applyProtection="1">
      <protection locked="0"/>
    </xf>
    <xf numFmtId="0" fontId="1" fillId="0" borderId="0" xfId="0" applyFont="1" applyFill="1" applyBorder="1" applyAlignment="1" applyProtection="1">
      <alignment vertical="center" wrapText="1"/>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4">
    <cellStyle name="Currency" xfId="2" builtinId="4"/>
    <cellStyle name="Hyperlink" xfId="1" builtinId="8"/>
    <cellStyle name="Normal" xfId="0" builtinId="0"/>
    <cellStyle name="Normal 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topLeftCell="A5" zoomScale="85" zoomScaleNormal="85" workbookViewId="0">
      <selection activeCell="A44" sqref="A44"/>
    </sheetView>
  </sheetViews>
  <sheetFormatPr defaultColWidth="0" defaultRowHeight="14.25" zeroHeight="1" x14ac:dyDescent="0.2"/>
  <cols>
    <col min="1" max="1" width="219.28515625" style="71" customWidth="1"/>
    <col min="2" max="2" width="33.28515625" style="70" customWidth="1"/>
    <col min="3" max="16384" width="8.7109375" style="17" hidden="1"/>
  </cols>
  <sheetData>
    <row r="1" spans="1:2" ht="23.25" customHeight="1" x14ac:dyDescent="0.2">
      <c r="A1" s="69" t="s">
        <v>86</v>
      </c>
    </row>
    <row r="2" spans="1:2" ht="33" customHeight="1" x14ac:dyDescent="0.2">
      <c r="A2" s="154" t="s">
        <v>119</v>
      </c>
    </row>
    <row r="3" spans="1:2" ht="17.25" customHeight="1" x14ac:dyDescent="0.2"/>
    <row r="4" spans="1:2" ht="23.25" customHeight="1" x14ac:dyDescent="0.2">
      <c r="A4" s="114" t="s">
        <v>124</v>
      </c>
    </row>
    <row r="5" spans="1:2" ht="17.25" customHeight="1" x14ac:dyDescent="0.2"/>
    <row r="6" spans="1:2" ht="23.25" customHeight="1" x14ac:dyDescent="0.2">
      <c r="A6" s="72" t="s">
        <v>14</v>
      </c>
    </row>
    <row r="7" spans="1:2" ht="17.25" customHeight="1" x14ac:dyDescent="0.2">
      <c r="A7" s="73" t="s">
        <v>16</v>
      </c>
    </row>
    <row r="8" spans="1:2" ht="17.25" customHeight="1" x14ac:dyDescent="0.2">
      <c r="A8" s="74" t="s">
        <v>90</v>
      </c>
    </row>
    <row r="9" spans="1:2" ht="17.25" customHeight="1" x14ac:dyDescent="0.2">
      <c r="A9" s="74"/>
    </row>
    <row r="10" spans="1:2" ht="23.25" customHeight="1" x14ac:dyDescent="0.2">
      <c r="A10" s="72" t="s">
        <v>17</v>
      </c>
      <c r="B10" s="120" t="s">
        <v>128</v>
      </c>
    </row>
    <row r="11" spans="1:2" ht="17.25" customHeight="1" x14ac:dyDescent="0.2">
      <c r="A11" s="75" t="s">
        <v>27</v>
      </c>
    </row>
    <row r="12" spans="1:2" ht="17.25" customHeight="1" x14ac:dyDescent="0.2">
      <c r="A12" s="74" t="s">
        <v>18</v>
      </c>
    </row>
    <row r="13" spans="1:2" ht="17.25" customHeight="1" x14ac:dyDescent="0.2">
      <c r="A13" s="74" t="s">
        <v>19</v>
      </c>
    </row>
    <row r="14" spans="1:2" ht="17.25" customHeight="1" x14ac:dyDescent="0.2">
      <c r="A14" s="76" t="s">
        <v>20</v>
      </c>
    </row>
    <row r="15" spans="1:2" ht="17.25" customHeight="1" x14ac:dyDescent="0.2">
      <c r="A15" s="74" t="s">
        <v>21</v>
      </c>
    </row>
    <row r="16" spans="1:2" ht="17.25" customHeight="1" x14ac:dyDescent="0.2">
      <c r="A16" s="74"/>
    </row>
    <row r="17" spans="1:1" ht="23.25" customHeight="1" x14ac:dyDescent="0.2">
      <c r="A17" s="72" t="s">
        <v>22</v>
      </c>
    </row>
    <row r="18" spans="1:1" ht="17.25" customHeight="1" x14ac:dyDescent="0.2">
      <c r="A18" s="76" t="s">
        <v>10</v>
      </c>
    </row>
    <row r="19" spans="1:1" ht="17.25" customHeight="1" x14ac:dyDescent="0.2">
      <c r="A19" s="76" t="s">
        <v>26</v>
      </c>
    </row>
    <row r="20" spans="1:1" ht="17.25" customHeight="1" x14ac:dyDescent="0.2">
      <c r="A20" s="105" t="s">
        <v>118</v>
      </c>
    </row>
    <row r="21" spans="1:1" ht="17.25" customHeight="1" x14ac:dyDescent="0.2">
      <c r="A21" s="77"/>
    </row>
    <row r="22" spans="1:1" ht="23.25" customHeight="1" x14ac:dyDescent="0.2">
      <c r="A22" s="72" t="s">
        <v>11</v>
      </c>
    </row>
    <row r="23" spans="1:1" ht="17.25" customHeight="1" x14ac:dyDescent="0.2">
      <c r="A23" s="77" t="s">
        <v>85</v>
      </c>
    </row>
    <row r="24" spans="1:1" ht="17.25" customHeight="1" x14ac:dyDescent="0.2">
      <c r="A24" s="77"/>
    </row>
    <row r="25" spans="1:1" ht="23.25" customHeight="1" x14ac:dyDescent="0.2">
      <c r="A25" s="72" t="s">
        <v>54</v>
      </c>
    </row>
    <row r="26" spans="1:1" ht="17.25" customHeight="1" x14ac:dyDescent="0.2">
      <c r="A26" s="78" t="s">
        <v>60</v>
      </c>
    </row>
    <row r="27" spans="1:1" ht="32.25" customHeight="1" x14ac:dyDescent="0.2">
      <c r="A27" s="76" t="s">
        <v>112</v>
      </c>
    </row>
    <row r="28" spans="1:1" ht="17.25" customHeight="1" x14ac:dyDescent="0.2">
      <c r="A28" s="78" t="s">
        <v>55</v>
      </c>
    </row>
    <row r="29" spans="1:1" ht="32.25" customHeight="1" x14ac:dyDescent="0.2">
      <c r="A29" s="76" t="s">
        <v>150</v>
      </c>
    </row>
    <row r="30" spans="1:1" ht="17.25" customHeight="1" x14ac:dyDescent="0.2">
      <c r="A30" s="78" t="s">
        <v>12</v>
      </c>
    </row>
    <row r="31" spans="1:1" ht="17.25" customHeight="1" x14ac:dyDescent="0.2">
      <c r="A31" s="76" t="s">
        <v>56</v>
      </c>
    </row>
    <row r="32" spans="1:1" ht="17.25" customHeight="1" x14ac:dyDescent="0.2">
      <c r="A32" s="78" t="s">
        <v>57</v>
      </c>
    </row>
    <row r="33" spans="1:1" ht="32.25" customHeight="1" x14ac:dyDescent="0.2">
      <c r="A33" s="79" t="s">
        <v>58</v>
      </c>
    </row>
    <row r="34" spans="1:1" ht="32.25" customHeight="1" x14ac:dyDescent="0.2">
      <c r="A34" s="80" t="s">
        <v>23</v>
      </c>
    </row>
    <row r="35" spans="1:1" ht="17.25" customHeight="1" x14ac:dyDescent="0.2">
      <c r="A35" s="78" t="s">
        <v>47</v>
      </c>
    </row>
    <row r="36" spans="1:1" ht="32.25" customHeight="1" x14ac:dyDescent="0.2">
      <c r="A36" s="76" t="s">
        <v>130</v>
      </c>
    </row>
    <row r="37" spans="1:1" ht="32.25" customHeight="1" x14ac:dyDescent="0.2">
      <c r="A37" s="79" t="s">
        <v>25</v>
      </c>
    </row>
    <row r="38" spans="1:1" ht="32.25" customHeight="1" x14ac:dyDescent="0.2">
      <c r="A38" s="76" t="s">
        <v>61</v>
      </c>
    </row>
    <row r="39" spans="1:1" ht="17.25" customHeight="1" x14ac:dyDescent="0.2">
      <c r="A39" s="80"/>
    </row>
    <row r="40" spans="1:1" ht="22.5" customHeight="1" x14ac:dyDescent="0.2">
      <c r="A40" s="72" t="s">
        <v>5</v>
      </c>
    </row>
    <row r="41" spans="1:1" ht="17.25" customHeight="1" x14ac:dyDescent="0.2">
      <c r="A41" s="85" t="s">
        <v>120</v>
      </c>
    </row>
    <row r="42" spans="1:1" ht="17.25" customHeight="1" x14ac:dyDescent="0.2">
      <c r="A42" s="81" t="s">
        <v>68</v>
      </c>
    </row>
    <row r="43" spans="1:1" ht="17.25" customHeight="1" x14ac:dyDescent="0.2">
      <c r="A43" s="82" t="s">
        <v>131</v>
      </c>
    </row>
    <row r="44" spans="1:1" ht="32.25" customHeight="1" x14ac:dyDescent="0.2">
      <c r="A44" s="82" t="s">
        <v>103</v>
      </c>
    </row>
    <row r="45" spans="1:1" ht="32.25" customHeight="1" x14ac:dyDescent="0.2">
      <c r="A45" s="82" t="s">
        <v>69</v>
      </c>
    </row>
    <row r="46" spans="1:1" ht="17.25" customHeight="1" x14ac:dyDescent="0.2">
      <c r="A46" s="83" t="s">
        <v>132</v>
      </c>
    </row>
    <row r="47" spans="1:1" ht="32.25" customHeight="1" x14ac:dyDescent="0.2">
      <c r="A47" s="79" t="s">
        <v>70</v>
      </c>
    </row>
    <row r="48" spans="1:1" ht="32.25" customHeight="1" x14ac:dyDescent="0.2">
      <c r="A48" s="79" t="s">
        <v>62</v>
      </c>
    </row>
    <row r="49" spans="1:1" ht="32.25" customHeight="1" x14ac:dyDescent="0.2">
      <c r="A49" s="82" t="s">
        <v>151</v>
      </c>
    </row>
    <row r="50" spans="1:1" ht="17.25" customHeight="1" x14ac:dyDescent="0.2">
      <c r="A50" s="82" t="s">
        <v>71</v>
      </c>
    </row>
    <row r="51" spans="1:1" ht="17.25" customHeight="1" x14ac:dyDescent="0.2">
      <c r="A51" s="82" t="s">
        <v>24</v>
      </c>
    </row>
    <row r="52" spans="1:1" ht="17.25" customHeight="1" x14ac:dyDescent="0.2">
      <c r="A52" s="82"/>
    </row>
    <row r="53" spans="1:1" ht="22.5" customHeight="1" x14ac:dyDescent="0.2">
      <c r="A53" s="72" t="s">
        <v>59</v>
      </c>
    </row>
    <row r="54" spans="1:1" ht="32.25" customHeight="1" x14ac:dyDescent="0.2">
      <c r="A54" s="154" t="s">
        <v>121</v>
      </c>
    </row>
    <row r="55" spans="1:1" ht="17.25" customHeight="1" x14ac:dyDescent="0.2">
      <c r="A55" s="84" t="s">
        <v>122</v>
      </c>
    </row>
    <row r="56" spans="1:1" ht="17.25" customHeight="1" x14ac:dyDescent="0.2">
      <c r="A56" s="85" t="s">
        <v>75</v>
      </c>
    </row>
    <row r="57" spans="1:1" ht="17.25" customHeight="1" x14ac:dyDescent="0.2">
      <c r="A57" s="105" t="s">
        <v>123</v>
      </c>
    </row>
    <row r="58" spans="1:1" ht="17.25" customHeight="1" x14ac:dyDescent="0.2">
      <c r="A58" s="86" t="s">
        <v>74</v>
      </c>
    </row>
    <row r="59" spans="1:1" x14ac:dyDescent="0.2"/>
    <row r="60" spans="1:1" hidden="1" x14ac:dyDescent="0.2"/>
    <row r="61" spans="1:1" hidden="1" x14ac:dyDescent="0.2">
      <c r="A61" s="87"/>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zoomScaleNormal="100" workbookViewId="0">
      <selection activeCell="A9" sqref="A9:F9"/>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67" t="s">
        <v>98</v>
      </c>
      <c r="B1" s="167"/>
      <c r="C1" s="167"/>
      <c r="D1" s="167"/>
      <c r="E1" s="167"/>
      <c r="F1" s="167"/>
      <c r="G1" s="48"/>
      <c r="H1" s="48"/>
      <c r="I1" s="48"/>
      <c r="J1" s="48"/>
      <c r="K1" s="48"/>
    </row>
    <row r="2" spans="1:11" ht="21" customHeight="1" x14ac:dyDescent="0.2">
      <c r="A2" s="4" t="s">
        <v>2</v>
      </c>
      <c r="B2" s="168" t="s">
        <v>168</v>
      </c>
      <c r="C2" s="168"/>
      <c r="D2" s="168"/>
      <c r="E2" s="168"/>
      <c r="F2" s="168"/>
      <c r="G2" s="48"/>
      <c r="H2" s="48"/>
      <c r="I2" s="48"/>
      <c r="J2" s="48"/>
      <c r="K2" s="48"/>
    </row>
    <row r="3" spans="1:11" ht="21" customHeight="1" x14ac:dyDescent="0.2">
      <c r="A3" s="4" t="s">
        <v>99</v>
      </c>
      <c r="B3" s="168" t="s">
        <v>169</v>
      </c>
      <c r="C3" s="168"/>
      <c r="D3" s="168"/>
      <c r="E3" s="168"/>
      <c r="F3" s="168"/>
      <c r="G3" s="48"/>
      <c r="H3" s="48"/>
      <c r="I3" s="48"/>
      <c r="J3" s="48"/>
      <c r="K3" s="48"/>
    </row>
    <row r="4" spans="1:11" ht="21" customHeight="1" x14ac:dyDescent="0.2">
      <c r="A4" s="4" t="s">
        <v>79</v>
      </c>
      <c r="B4" s="169">
        <v>43282</v>
      </c>
      <c r="C4" s="169"/>
      <c r="D4" s="169"/>
      <c r="E4" s="169"/>
      <c r="F4" s="169"/>
      <c r="G4" s="48"/>
      <c r="H4" s="48"/>
      <c r="I4" s="48"/>
      <c r="J4" s="48"/>
      <c r="K4" s="48"/>
    </row>
    <row r="5" spans="1:11" ht="21" customHeight="1" x14ac:dyDescent="0.2">
      <c r="A5" s="4" t="s">
        <v>80</v>
      </c>
      <c r="B5" s="169">
        <v>43646</v>
      </c>
      <c r="C5" s="169"/>
      <c r="D5" s="169"/>
      <c r="E5" s="169"/>
      <c r="F5" s="169"/>
      <c r="G5" s="48"/>
      <c r="H5" s="48"/>
      <c r="I5" s="48"/>
      <c r="J5" s="48"/>
      <c r="K5" s="48"/>
    </row>
    <row r="6" spans="1:11" ht="21" customHeight="1" x14ac:dyDescent="0.2">
      <c r="A6" s="4" t="s">
        <v>104</v>
      </c>
      <c r="B6" s="166" t="str">
        <f>IF(AND(Travel!B7&lt;&gt;A30,Hospitality!B7&lt;&gt;A30,'All other expenses'!B7&lt;&gt;A30,'Gifts and benefits'!B7&lt;&gt;A30),A31,IF(AND(Travel!B7=A30,Hospitality!B7=A30,'All other expenses'!B7=A30,'Gifts and benefits'!B7=A30),A33,A32))</f>
        <v>Data and totals checked on all sheets</v>
      </c>
      <c r="C6" s="166"/>
      <c r="D6" s="166"/>
      <c r="E6" s="166"/>
      <c r="F6" s="166"/>
      <c r="G6" s="36"/>
      <c r="H6" s="48"/>
      <c r="I6" s="48"/>
      <c r="J6" s="48"/>
      <c r="K6" s="48"/>
    </row>
    <row r="7" spans="1:11" ht="21" customHeight="1" x14ac:dyDescent="0.2">
      <c r="A7" s="4" t="s">
        <v>133</v>
      </c>
      <c r="B7" s="165" t="s">
        <v>63</v>
      </c>
      <c r="C7" s="165"/>
      <c r="D7" s="165"/>
      <c r="E7" s="165"/>
      <c r="F7" s="165"/>
      <c r="G7" s="36"/>
      <c r="H7" s="48"/>
      <c r="I7" s="48"/>
      <c r="J7" s="48"/>
      <c r="K7" s="48"/>
    </row>
    <row r="8" spans="1:11" ht="21" customHeight="1" x14ac:dyDescent="0.2">
      <c r="A8" s="4" t="s">
        <v>100</v>
      </c>
      <c r="B8" s="165" t="s">
        <v>272</v>
      </c>
      <c r="C8" s="165"/>
      <c r="D8" s="165"/>
      <c r="E8" s="165"/>
      <c r="F8" s="165"/>
      <c r="G8" s="36"/>
      <c r="H8" s="48"/>
      <c r="I8" s="48"/>
      <c r="J8" s="48"/>
      <c r="K8" s="48"/>
    </row>
    <row r="9" spans="1:11" ht="66.75" customHeight="1" x14ac:dyDescent="0.2">
      <c r="A9" s="164" t="s">
        <v>125</v>
      </c>
      <c r="B9" s="164"/>
      <c r="C9" s="164"/>
      <c r="D9" s="164"/>
      <c r="E9" s="164"/>
      <c r="F9" s="164"/>
      <c r="G9" s="36"/>
      <c r="H9" s="48"/>
      <c r="I9" s="48"/>
      <c r="J9" s="48"/>
      <c r="K9" s="48"/>
    </row>
    <row r="10" spans="1:11" s="153" customFormat="1" ht="36" customHeight="1" x14ac:dyDescent="0.2">
      <c r="A10" s="147" t="s">
        <v>48</v>
      </c>
      <c r="B10" s="148" t="s">
        <v>31</v>
      </c>
      <c r="C10" s="148" t="s">
        <v>65</v>
      </c>
      <c r="D10" s="149"/>
      <c r="E10" s="150" t="s">
        <v>47</v>
      </c>
      <c r="F10" s="151" t="s">
        <v>72</v>
      </c>
      <c r="G10" s="152"/>
      <c r="H10" s="152"/>
      <c r="I10" s="152"/>
      <c r="J10" s="152"/>
      <c r="K10" s="152"/>
    </row>
    <row r="11" spans="1:11" ht="27.75" customHeight="1" x14ac:dyDescent="0.2">
      <c r="A11" s="11" t="s">
        <v>84</v>
      </c>
      <c r="B11" s="98">
        <f>B15+B16+B17</f>
        <v>29269.639999999989</v>
      </c>
      <c r="C11" s="106" t="str">
        <f>IF(Travel!B6="",A34,Travel!B6)</f>
        <v>Figures include GST (where applicable)</v>
      </c>
      <c r="D11" s="8"/>
      <c r="E11" s="11" t="s">
        <v>95</v>
      </c>
      <c r="F11" s="57">
        <f>'Gifts and benefits'!C18</f>
        <v>2</v>
      </c>
      <c r="G11" s="49"/>
      <c r="H11" s="49"/>
      <c r="I11" s="49"/>
      <c r="J11" s="49"/>
      <c r="K11" s="49"/>
    </row>
    <row r="12" spans="1:11" ht="27.75" customHeight="1" x14ac:dyDescent="0.2">
      <c r="A12" s="11" t="s">
        <v>12</v>
      </c>
      <c r="B12" s="98">
        <f>Hospitality!B26</f>
        <v>212.87</v>
      </c>
      <c r="C12" s="106" t="str">
        <f>IF(Hospitality!B6="",A34,Hospitality!B6)</f>
        <v>Figures include GST (where applicable)</v>
      </c>
      <c r="D12" s="8"/>
      <c r="E12" s="11" t="s">
        <v>96</v>
      </c>
      <c r="F12" s="57">
        <f>'Gifts and benefits'!C19</f>
        <v>2</v>
      </c>
      <c r="G12" s="49"/>
      <c r="H12" s="49"/>
      <c r="I12" s="49"/>
      <c r="J12" s="49"/>
      <c r="K12" s="49"/>
    </row>
    <row r="13" spans="1:11" ht="27.75" customHeight="1" x14ac:dyDescent="0.2">
      <c r="A13" s="11" t="s">
        <v>30</v>
      </c>
      <c r="B13" s="98">
        <f>'All other expenses'!B47</f>
        <v>38650.559999999998</v>
      </c>
      <c r="C13" s="106" t="str">
        <f>IF('All other expenses'!B6="",A34,'All other expenses'!B6)</f>
        <v>Figures include GST (where applicable)</v>
      </c>
      <c r="D13" s="8"/>
      <c r="E13" s="11" t="s">
        <v>97</v>
      </c>
      <c r="F13" s="57">
        <f>'Gifts and benefits'!C20</f>
        <v>0</v>
      </c>
      <c r="G13" s="48"/>
      <c r="H13" s="48"/>
      <c r="I13" s="48"/>
      <c r="J13" s="48"/>
      <c r="K13" s="48"/>
    </row>
    <row r="14" spans="1:11" ht="12.75" customHeight="1" x14ac:dyDescent="0.2">
      <c r="A14" s="10"/>
      <c r="B14" s="99"/>
      <c r="C14" s="107"/>
      <c r="D14" s="58"/>
      <c r="E14" s="8"/>
      <c r="F14" s="59"/>
      <c r="G14" s="28"/>
      <c r="H14" s="28"/>
      <c r="I14" s="28"/>
      <c r="J14" s="28"/>
      <c r="K14" s="28"/>
    </row>
    <row r="15" spans="1:11" ht="27.75" customHeight="1" x14ac:dyDescent="0.2">
      <c r="A15" s="12" t="s">
        <v>45</v>
      </c>
      <c r="B15" s="100">
        <f>Travel!B21</f>
        <v>2235.1200000000003</v>
      </c>
      <c r="C15" s="108" t="str">
        <f>C11</f>
        <v>Figures include GST (where applicable)</v>
      </c>
      <c r="D15" s="8"/>
      <c r="E15" s="8"/>
      <c r="F15" s="59"/>
      <c r="G15" s="48"/>
      <c r="H15" s="48"/>
      <c r="I15" s="48"/>
      <c r="J15" s="48"/>
      <c r="K15" s="48"/>
    </row>
    <row r="16" spans="1:11" ht="27.75" customHeight="1" x14ac:dyDescent="0.2">
      <c r="A16" s="12" t="s">
        <v>91</v>
      </c>
      <c r="B16" s="100">
        <f>Travel!B188</f>
        <v>26732.46999999999</v>
      </c>
      <c r="C16" s="108" t="str">
        <f>C11</f>
        <v>Figures include GST (where applicable)</v>
      </c>
      <c r="D16" s="60"/>
      <c r="E16" s="8"/>
      <c r="F16" s="61"/>
      <c r="G16" s="48"/>
      <c r="H16" s="48"/>
      <c r="I16" s="48"/>
      <c r="J16" s="48"/>
      <c r="K16" s="48"/>
    </row>
    <row r="17" spans="1:11" ht="27.75" customHeight="1" x14ac:dyDescent="0.2">
      <c r="A17" s="12" t="s">
        <v>46</v>
      </c>
      <c r="B17" s="100">
        <f>Travel!B208</f>
        <v>302.05</v>
      </c>
      <c r="C17" s="108" t="str">
        <f>C11</f>
        <v>Figures include GST (where applicable)</v>
      </c>
      <c r="D17" s="8"/>
      <c r="E17" s="8"/>
      <c r="F17" s="61"/>
      <c r="G17" s="48"/>
      <c r="H17" s="48"/>
      <c r="I17" s="48"/>
      <c r="J17" s="48"/>
      <c r="K17" s="48"/>
    </row>
    <row r="18" spans="1:11" ht="27.75" customHeight="1" x14ac:dyDescent="0.2">
      <c r="A18" s="29"/>
      <c r="B18" s="24"/>
      <c r="C18" s="29"/>
      <c r="D18" s="7"/>
      <c r="E18" s="7"/>
      <c r="F18" s="62"/>
      <c r="G18" s="63"/>
      <c r="H18" s="63"/>
      <c r="I18" s="63"/>
      <c r="J18" s="63"/>
      <c r="K18" s="63"/>
    </row>
    <row r="19" spans="1:11" x14ac:dyDescent="0.2">
      <c r="A19" s="53" t="s">
        <v>8</v>
      </c>
      <c r="B19" s="27"/>
      <c r="C19" s="28"/>
      <c r="D19" s="29"/>
      <c r="E19" s="29"/>
      <c r="F19" s="29"/>
      <c r="G19" s="29"/>
      <c r="H19" s="29"/>
      <c r="I19" s="29"/>
      <c r="J19" s="29"/>
      <c r="K19" s="29"/>
    </row>
    <row r="20" spans="1:11" x14ac:dyDescent="0.2">
      <c r="A20" s="25" t="s">
        <v>9</v>
      </c>
      <c r="B20" s="54"/>
      <c r="C20" s="54"/>
      <c r="D20" s="28"/>
      <c r="E20" s="28"/>
      <c r="F20" s="28"/>
      <c r="G20" s="29"/>
      <c r="H20" s="29"/>
      <c r="I20" s="29"/>
      <c r="J20" s="29"/>
      <c r="K20" s="29"/>
    </row>
    <row r="21" spans="1:11" ht="12.6" customHeight="1" x14ac:dyDescent="0.2">
      <c r="A21" s="25" t="s">
        <v>66</v>
      </c>
      <c r="B21" s="54"/>
      <c r="C21" s="54"/>
      <c r="D21" s="22"/>
      <c r="E21" s="29"/>
      <c r="F21" s="29"/>
      <c r="G21" s="29"/>
      <c r="H21" s="29"/>
      <c r="I21" s="29"/>
      <c r="J21" s="29"/>
      <c r="K21" s="29"/>
    </row>
    <row r="22" spans="1:11" ht="12.6" customHeight="1" x14ac:dyDescent="0.2">
      <c r="A22" s="25" t="s">
        <v>81</v>
      </c>
      <c r="B22" s="54"/>
      <c r="C22" s="54"/>
      <c r="D22" s="22"/>
      <c r="E22" s="29"/>
      <c r="F22" s="29"/>
      <c r="G22" s="29"/>
      <c r="H22" s="29"/>
      <c r="I22" s="29"/>
      <c r="J22" s="29"/>
      <c r="K22" s="29"/>
    </row>
    <row r="23" spans="1:11" ht="12.6" customHeight="1" x14ac:dyDescent="0.2">
      <c r="A23" s="25" t="s">
        <v>101</v>
      </c>
      <c r="B23" s="54"/>
      <c r="C23" s="54"/>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3" t="s">
        <v>94</v>
      </c>
      <c r="B36" s="102"/>
      <c r="C36" s="102"/>
      <c r="D36" s="102"/>
      <c r="E36" s="102"/>
      <c r="F36" s="102"/>
      <c r="G36" s="48"/>
      <c r="H36" s="48"/>
      <c r="I36" s="48"/>
      <c r="J36" s="48"/>
      <c r="K36" s="48"/>
    </row>
    <row r="37" spans="1:11" hidden="1" x14ac:dyDescent="0.2">
      <c r="A37" s="103" t="s">
        <v>63</v>
      </c>
      <c r="B37" s="102"/>
      <c r="C37" s="102"/>
      <c r="D37" s="102"/>
      <c r="E37" s="102"/>
      <c r="F37" s="102"/>
      <c r="G37" s="48"/>
      <c r="H37" s="48"/>
      <c r="I37" s="48"/>
      <c r="J37" s="48"/>
      <c r="K37" s="48"/>
    </row>
    <row r="38" spans="1:11" hidden="1" x14ac:dyDescent="0.2">
      <c r="A38" s="64" t="s">
        <v>38</v>
      </c>
      <c r="B38" s="5"/>
      <c r="C38" s="5"/>
      <c r="D38" s="5"/>
      <c r="E38" s="5"/>
      <c r="F38" s="5"/>
      <c r="G38" s="48"/>
      <c r="H38" s="48"/>
      <c r="I38" s="48"/>
      <c r="J38" s="48"/>
      <c r="K38" s="48"/>
    </row>
    <row r="39" spans="1:11" hidden="1" x14ac:dyDescent="0.2">
      <c r="A39" s="65" t="s">
        <v>39</v>
      </c>
      <c r="B39" s="5"/>
      <c r="C39" s="5"/>
      <c r="D39" s="5"/>
      <c r="E39" s="5"/>
      <c r="F39" s="5"/>
      <c r="G39" s="48"/>
      <c r="H39" s="48"/>
      <c r="I39" s="48"/>
      <c r="J39" s="48"/>
      <c r="K39" s="48"/>
    </row>
    <row r="40" spans="1:11" hidden="1" x14ac:dyDescent="0.2">
      <c r="A40" s="65" t="s">
        <v>41</v>
      </c>
      <c r="B40" s="5"/>
      <c r="C40" s="5"/>
      <c r="D40" s="5"/>
      <c r="E40" s="5"/>
      <c r="F40" s="5"/>
      <c r="G40" s="48"/>
      <c r="H40" s="48"/>
      <c r="I40" s="48"/>
      <c r="J40" s="48"/>
      <c r="K40" s="48"/>
    </row>
    <row r="41" spans="1:11" hidden="1" x14ac:dyDescent="0.2">
      <c r="A41" s="65" t="s">
        <v>40</v>
      </c>
      <c r="B41" s="5"/>
      <c r="C41" s="5"/>
      <c r="D41" s="5"/>
      <c r="E41" s="5"/>
      <c r="F41" s="5"/>
      <c r="G41" s="48"/>
      <c r="H41" s="48"/>
      <c r="I41" s="48"/>
      <c r="J41" s="48"/>
      <c r="K41" s="48"/>
    </row>
    <row r="42" spans="1:11" hidden="1" x14ac:dyDescent="0.2">
      <c r="A42" s="65" t="s">
        <v>42</v>
      </c>
      <c r="B42" s="5"/>
      <c r="C42" s="5"/>
      <c r="D42" s="5"/>
      <c r="E42" s="5"/>
      <c r="F42" s="5"/>
      <c r="G42" s="48"/>
      <c r="H42" s="48"/>
      <c r="I42" s="48"/>
      <c r="J42" s="48"/>
      <c r="K42" s="48"/>
    </row>
    <row r="43" spans="1:11" hidden="1" x14ac:dyDescent="0.2">
      <c r="A43" s="65" t="s">
        <v>43</v>
      </c>
      <c r="B43" s="5"/>
      <c r="C43" s="5"/>
      <c r="D43" s="5"/>
      <c r="E43" s="5"/>
      <c r="F43" s="5"/>
      <c r="G43" s="48"/>
      <c r="H43" s="48"/>
      <c r="I43" s="48"/>
      <c r="J43" s="48"/>
      <c r="K43" s="48"/>
    </row>
    <row r="44" spans="1:11" hidden="1" x14ac:dyDescent="0.2">
      <c r="A44" s="104" t="s">
        <v>36</v>
      </c>
      <c r="B44" s="102"/>
      <c r="C44" s="102"/>
      <c r="D44" s="102"/>
      <c r="E44" s="102"/>
      <c r="F44" s="102"/>
      <c r="G44" s="48"/>
      <c r="H44" s="48"/>
      <c r="I44" s="48"/>
      <c r="J44" s="48"/>
      <c r="K44" s="48"/>
    </row>
    <row r="45" spans="1:11" hidden="1" x14ac:dyDescent="0.2">
      <c r="A45" s="102" t="s">
        <v>34</v>
      </c>
      <c r="B45" s="102"/>
      <c r="C45" s="102"/>
      <c r="D45" s="102"/>
      <c r="E45" s="102"/>
      <c r="F45" s="102"/>
      <c r="G45" s="48"/>
      <c r="H45" s="48"/>
      <c r="I45" s="48"/>
      <c r="J45" s="48"/>
      <c r="K45" s="48"/>
    </row>
    <row r="46" spans="1:11" hidden="1" x14ac:dyDescent="0.2">
      <c r="A46" s="66">
        <v>-20000</v>
      </c>
      <c r="B46" s="5"/>
      <c r="C46" s="5"/>
      <c r="D46" s="5"/>
      <c r="E46" s="5"/>
      <c r="F46" s="5"/>
      <c r="G46" s="48"/>
      <c r="H46" s="48"/>
      <c r="I46" s="48"/>
      <c r="J46" s="48"/>
      <c r="K46" s="48"/>
    </row>
    <row r="47" spans="1:11" ht="25.5" hidden="1" x14ac:dyDescent="0.2">
      <c r="A47" s="141" t="s">
        <v>138</v>
      </c>
      <c r="B47" s="102"/>
      <c r="C47" s="102"/>
      <c r="D47" s="102"/>
      <c r="E47" s="102"/>
      <c r="F47" s="102"/>
      <c r="G47" s="48"/>
      <c r="H47" s="48"/>
      <c r="I47" s="48"/>
      <c r="J47" s="48"/>
      <c r="K47" s="48"/>
    </row>
    <row r="48" spans="1:11" ht="25.5" hidden="1" x14ac:dyDescent="0.2">
      <c r="A48" s="141" t="s">
        <v>137</v>
      </c>
      <c r="B48" s="102"/>
      <c r="C48" s="102"/>
      <c r="D48" s="102"/>
      <c r="E48" s="102"/>
      <c r="F48" s="102"/>
      <c r="G48" s="48"/>
      <c r="H48" s="48"/>
      <c r="I48" s="48"/>
      <c r="J48" s="48"/>
      <c r="K48" s="48"/>
    </row>
    <row r="49" spans="1:11" ht="25.5" hidden="1" x14ac:dyDescent="0.2">
      <c r="A49" s="142" t="s">
        <v>139</v>
      </c>
      <c r="B49" s="5"/>
      <c r="C49" s="5"/>
      <c r="D49" s="5"/>
      <c r="E49" s="5"/>
      <c r="F49" s="5"/>
      <c r="G49" s="48"/>
      <c r="H49" s="48"/>
      <c r="I49" s="48"/>
      <c r="J49" s="48"/>
      <c r="K49" s="48"/>
    </row>
    <row r="50" spans="1:11" ht="25.5" hidden="1" x14ac:dyDescent="0.2">
      <c r="A50" s="142" t="s">
        <v>113</v>
      </c>
      <c r="B50" s="5"/>
      <c r="C50" s="5"/>
      <c r="D50" s="5"/>
      <c r="E50" s="5"/>
      <c r="F50" s="5"/>
      <c r="G50" s="48"/>
      <c r="H50" s="48"/>
      <c r="I50" s="48"/>
      <c r="J50" s="48"/>
      <c r="K50" s="48"/>
    </row>
    <row r="51" spans="1:11" ht="38.25" hidden="1" x14ac:dyDescent="0.2">
      <c r="A51" s="142" t="s">
        <v>114</v>
      </c>
      <c r="B51" s="132"/>
      <c r="C51" s="132"/>
      <c r="D51" s="140"/>
      <c r="E51" s="67"/>
      <c r="F51" s="67"/>
      <c r="G51" s="48"/>
      <c r="H51" s="48"/>
      <c r="I51" s="48"/>
      <c r="J51" s="48"/>
      <c r="K51" s="48"/>
    </row>
    <row r="52" spans="1:11" hidden="1" x14ac:dyDescent="0.2">
      <c r="A52" s="137" t="s">
        <v>117</v>
      </c>
      <c r="B52" s="138"/>
      <c r="C52" s="138"/>
      <c r="D52" s="131"/>
      <c r="E52" s="68"/>
      <c r="F52" s="68" t="b">
        <v>1</v>
      </c>
      <c r="G52" s="48"/>
      <c r="H52" s="48"/>
      <c r="I52" s="48"/>
      <c r="J52" s="48"/>
      <c r="K52" s="48"/>
    </row>
    <row r="53" spans="1:11" hidden="1" x14ac:dyDescent="0.2">
      <c r="A53" s="139" t="s">
        <v>140</v>
      </c>
      <c r="B53" s="137"/>
      <c r="C53" s="137"/>
      <c r="D53" s="137"/>
      <c r="E53" s="68"/>
      <c r="F53" s="68" t="b">
        <v>0</v>
      </c>
      <c r="G53" s="48"/>
      <c r="H53" s="48"/>
      <c r="I53" s="48"/>
      <c r="J53" s="48"/>
      <c r="K53" s="48"/>
    </row>
    <row r="54" spans="1:11" hidden="1" x14ac:dyDescent="0.2">
      <c r="A54" s="143"/>
      <c r="B54" s="133">
        <f>COUNT(Travel!B12:B20)</f>
        <v>4</v>
      </c>
      <c r="C54" s="133"/>
      <c r="D54" s="133">
        <f>COUNTIF(Travel!D12:D20,"*")</f>
        <v>4</v>
      </c>
      <c r="E54" s="134"/>
      <c r="F54" s="134" t="b">
        <f>MIN(B54,D54)=MAX(B54,D54)</f>
        <v>1</v>
      </c>
      <c r="G54" s="48"/>
      <c r="H54" s="48"/>
      <c r="I54" s="48"/>
      <c r="J54" s="48"/>
      <c r="K54" s="48"/>
    </row>
    <row r="55" spans="1:11" hidden="1" x14ac:dyDescent="0.2">
      <c r="A55" s="143" t="s">
        <v>111</v>
      </c>
      <c r="B55" s="133">
        <f>COUNT(Travel!B25:B187)</f>
        <v>158</v>
      </c>
      <c r="C55" s="133"/>
      <c r="D55" s="133">
        <f>COUNTIF(Travel!D25:D187,"*")</f>
        <v>158</v>
      </c>
      <c r="E55" s="134"/>
      <c r="F55" s="134" t="b">
        <f>MIN(B55,D55)=MAX(B55,D55)</f>
        <v>1</v>
      </c>
    </row>
    <row r="56" spans="1:11" hidden="1" x14ac:dyDescent="0.2">
      <c r="A56" s="144"/>
      <c r="B56" s="133">
        <f>COUNT(Travel!B192:B207)</f>
        <v>12</v>
      </c>
      <c r="C56" s="133"/>
      <c r="D56" s="133">
        <f>COUNTIF(Travel!D192:D207,"*")</f>
        <v>12</v>
      </c>
      <c r="E56" s="134"/>
      <c r="F56" s="134" t="b">
        <f>MIN(B56,D56)=MAX(B56,D56)</f>
        <v>1</v>
      </c>
    </row>
    <row r="57" spans="1:11" hidden="1" x14ac:dyDescent="0.2">
      <c r="A57" s="145" t="s">
        <v>109</v>
      </c>
      <c r="B57" s="135">
        <f>COUNT(Hospitality!B11:B25)</f>
        <v>10</v>
      </c>
      <c r="C57" s="135"/>
      <c r="D57" s="135">
        <f>COUNTIF(Hospitality!D11:D25,"*")</f>
        <v>10</v>
      </c>
      <c r="E57" s="136"/>
      <c r="F57" s="136" t="b">
        <f>MIN(B57,D57)=MAX(B57,D57)</f>
        <v>1</v>
      </c>
    </row>
    <row r="58" spans="1:11" hidden="1" x14ac:dyDescent="0.2">
      <c r="A58" s="146" t="s">
        <v>110</v>
      </c>
      <c r="B58" s="134">
        <f>COUNT('All other expenses'!B11:B46)</f>
        <v>31</v>
      </c>
      <c r="C58" s="134"/>
      <c r="D58" s="134">
        <f>COUNTIF('All other expenses'!D11:D46,"*")</f>
        <v>31</v>
      </c>
      <c r="E58" s="134"/>
      <c r="F58" s="134" t="b">
        <f>MIN(B58,D58)=MAX(B58,D58)</f>
        <v>1</v>
      </c>
    </row>
    <row r="59" spans="1:11" hidden="1" x14ac:dyDescent="0.2">
      <c r="A59" s="145" t="s">
        <v>108</v>
      </c>
      <c r="B59" s="135">
        <f>COUNTIF('Gifts and benefits'!B11:B17,"*")</f>
        <v>2</v>
      </c>
      <c r="C59" s="135">
        <f>COUNTIF('Gifts and benefits'!C11:C17,"*")</f>
        <v>2</v>
      </c>
      <c r="D59" s="135"/>
      <c r="E59" s="135">
        <f>COUNTA('Gifts and benefits'!E11:E17)</f>
        <v>2</v>
      </c>
      <c r="F59" s="136"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96"/>
  <sheetViews>
    <sheetView zoomScaleNormal="100" workbookViewId="0">
      <selection activeCell="B8" sqref="B8:F8"/>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67" t="s">
        <v>6</v>
      </c>
      <c r="B1" s="167"/>
      <c r="C1" s="167"/>
      <c r="D1" s="167"/>
      <c r="E1" s="167"/>
      <c r="F1" s="48"/>
    </row>
    <row r="2" spans="1:6" ht="21" customHeight="1" x14ac:dyDescent="0.2">
      <c r="A2" s="4" t="s">
        <v>2</v>
      </c>
      <c r="B2" s="170" t="str">
        <f>'Summary and sign-off'!B2:F2</f>
        <v>WorkSafe New Zealand</v>
      </c>
      <c r="C2" s="170"/>
      <c r="D2" s="170"/>
      <c r="E2" s="170"/>
      <c r="F2" s="48"/>
    </row>
    <row r="3" spans="1:6" ht="21" customHeight="1" x14ac:dyDescent="0.2">
      <c r="A3" s="4" t="s">
        <v>3</v>
      </c>
      <c r="B3" s="170" t="str">
        <f>'Summary and sign-off'!B3:F3</f>
        <v>Nicole Rosie</v>
      </c>
      <c r="C3" s="170"/>
      <c r="D3" s="170"/>
      <c r="E3" s="170"/>
      <c r="F3" s="48"/>
    </row>
    <row r="4" spans="1:6" ht="21" customHeight="1" x14ac:dyDescent="0.2">
      <c r="A4" s="4" t="s">
        <v>77</v>
      </c>
      <c r="B4" s="170">
        <f>'Summary and sign-off'!B4:F4</f>
        <v>43282</v>
      </c>
      <c r="C4" s="170"/>
      <c r="D4" s="170"/>
      <c r="E4" s="170"/>
      <c r="F4" s="48"/>
    </row>
    <row r="5" spans="1:6" ht="21" customHeight="1" x14ac:dyDescent="0.2">
      <c r="A5" s="4" t="s">
        <v>78</v>
      </c>
      <c r="B5" s="170">
        <f>'Summary and sign-off'!B5:F5</f>
        <v>43646</v>
      </c>
      <c r="C5" s="170"/>
      <c r="D5" s="170"/>
      <c r="E5" s="170"/>
      <c r="F5" s="48"/>
    </row>
    <row r="6" spans="1:6" ht="21" customHeight="1" x14ac:dyDescent="0.2">
      <c r="A6" s="4" t="s">
        <v>29</v>
      </c>
      <c r="B6" s="165" t="s">
        <v>64</v>
      </c>
      <c r="C6" s="165"/>
      <c r="D6" s="165"/>
      <c r="E6" s="165"/>
      <c r="F6" s="48"/>
    </row>
    <row r="7" spans="1:6" ht="21" customHeight="1" x14ac:dyDescent="0.2">
      <c r="A7" s="4" t="s">
        <v>104</v>
      </c>
      <c r="B7" s="165" t="s">
        <v>116</v>
      </c>
      <c r="C7" s="165"/>
      <c r="D7" s="165"/>
      <c r="E7" s="165"/>
      <c r="F7" s="48"/>
    </row>
    <row r="8" spans="1:6" ht="36" customHeight="1" x14ac:dyDescent="0.2">
      <c r="A8" s="173" t="s">
        <v>4</v>
      </c>
      <c r="B8" s="174"/>
      <c r="C8" s="174"/>
      <c r="D8" s="174"/>
      <c r="E8" s="174"/>
      <c r="F8" s="24"/>
    </row>
    <row r="9" spans="1:6" ht="36" customHeight="1" x14ac:dyDescent="0.2">
      <c r="A9" s="175" t="s">
        <v>142</v>
      </c>
      <c r="B9" s="176"/>
      <c r="C9" s="176"/>
      <c r="D9" s="176"/>
      <c r="E9" s="176"/>
      <c r="F9" s="24"/>
    </row>
    <row r="10" spans="1:6" ht="24.75" customHeight="1" x14ac:dyDescent="0.2">
      <c r="A10" s="172" t="s">
        <v>143</v>
      </c>
      <c r="B10" s="177"/>
      <c r="C10" s="172"/>
      <c r="D10" s="172"/>
      <c r="E10" s="172"/>
      <c r="F10" s="49"/>
    </row>
    <row r="11" spans="1:6" ht="27" customHeight="1" x14ac:dyDescent="0.2">
      <c r="A11" s="37" t="s">
        <v>49</v>
      </c>
      <c r="B11" s="37" t="s">
        <v>144</v>
      </c>
      <c r="C11" s="37" t="s">
        <v>145</v>
      </c>
      <c r="D11" s="37" t="s">
        <v>102</v>
      </c>
      <c r="E11" s="37" t="s">
        <v>76</v>
      </c>
      <c r="F11" s="50"/>
    </row>
    <row r="12" spans="1:6" s="88" customFormat="1" hidden="1" x14ac:dyDescent="0.2">
      <c r="A12" s="113"/>
      <c r="B12" s="110"/>
      <c r="C12" s="111"/>
      <c r="D12" s="111"/>
      <c r="E12" s="112"/>
      <c r="F12" s="1"/>
    </row>
    <row r="13" spans="1:6" s="88" customFormat="1" x14ac:dyDescent="0.2">
      <c r="A13" s="113">
        <v>43571</v>
      </c>
      <c r="B13" s="110">
        <v>1792.43</v>
      </c>
      <c r="C13" s="111" t="s">
        <v>242</v>
      </c>
      <c r="D13" s="111" t="s">
        <v>190</v>
      </c>
      <c r="E13" s="112" t="s">
        <v>193</v>
      </c>
      <c r="F13" s="1"/>
    </row>
    <row r="14" spans="1:6" s="88" customFormat="1" x14ac:dyDescent="0.2">
      <c r="A14" s="113">
        <v>43571</v>
      </c>
      <c r="B14" s="110">
        <v>39.97</v>
      </c>
      <c r="C14" s="111" t="s">
        <v>247</v>
      </c>
      <c r="D14" s="111" t="s">
        <v>173</v>
      </c>
      <c r="E14" s="112" t="s">
        <v>210</v>
      </c>
      <c r="F14" s="158"/>
    </row>
    <row r="15" spans="1:6" s="88" customFormat="1" x14ac:dyDescent="0.2">
      <c r="A15" s="113">
        <v>43571</v>
      </c>
      <c r="B15" s="110">
        <v>348.32</v>
      </c>
      <c r="C15" s="111" t="s">
        <v>242</v>
      </c>
      <c r="D15" s="111" t="s">
        <v>188</v>
      </c>
      <c r="E15" s="112" t="s">
        <v>210</v>
      </c>
      <c r="F15" s="1"/>
    </row>
    <row r="16" spans="1:6" s="88" customFormat="1" x14ac:dyDescent="0.2">
      <c r="A16" s="113">
        <v>43572</v>
      </c>
      <c r="B16" s="110">
        <v>54.4</v>
      </c>
      <c r="C16" s="111" t="s">
        <v>242</v>
      </c>
      <c r="D16" s="111" t="s">
        <v>205</v>
      </c>
      <c r="E16" s="112" t="s">
        <v>210</v>
      </c>
      <c r="F16" s="1"/>
    </row>
    <row r="17" spans="1:6" s="88" customFormat="1" ht="12.75" customHeight="1" x14ac:dyDescent="0.2">
      <c r="A17" s="113"/>
      <c r="B17" s="110"/>
      <c r="C17" s="111"/>
      <c r="D17" s="111"/>
      <c r="E17" s="112"/>
      <c r="F17" s="1"/>
    </row>
    <row r="18" spans="1:6" s="88" customFormat="1" x14ac:dyDescent="0.2">
      <c r="A18" s="109"/>
      <c r="B18" s="110"/>
      <c r="C18" s="111"/>
      <c r="D18" s="111"/>
      <c r="E18" s="112"/>
      <c r="F18" s="1"/>
    </row>
    <row r="19" spans="1:6" s="88" customFormat="1" x14ac:dyDescent="0.2">
      <c r="A19" s="109"/>
      <c r="B19" s="110"/>
      <c r="C19" s="111"/>
      <c r="D19" s="111"/>
      <c r="E19" s="112"/>
      <c r="F19" s="159"/>
    </row>
    <row r="20" spans="1:6" s="88" customFormat="1" hidden="1" x14ac:dyDescent="0.2">
      <c r="A20" s="123"/>
      <c r="B20" s="124"/>
      <c r="C20" s="125"/>
      <c r="D20" s="125"/>
      <c r="E20" s="126"/>
      <c r="F20" s="158"/>
    </row>
    <row r="21" spans="1:6" ht="19.5" customHeight="1" x14ac:dyDescent="0.2">
      <c r="A21" s="127" t="s">
        <v>154</v>
      </c>
      <c r="B21" s="128">
        <f>SUM(B12:B20)</f>
        <v>2235.1200000000003</v>
      </c>
      <c r="C21" s="129" t="str">
        <f>IF(SUBTOTAL(3,B12:B20)=SUBTOTAL(103,B12:B20),'Summary and sign-off'!$A$47,'Summary and sign-off'!$A$48)</f>
        <v>Check - there are no hidden rows with data</v>
      </c>
      <c r="D21" s="171" t="str">
        <f>IF('Summary and sign-off'!F54='Summary and sign-off'!F53,'Summary and sign-off'!A50,'Summary and sign-off'!A49)</f>
        <v>Check - each entry provides sufficient information</v>
      </c>
      <c r="E21" s="171"/>
      <c r="F21" s="63"/>
    </row>
    <row r="22" spans="1:6" ht="10.5" customHeight="1" x14ac:dyDescent="0.2">
      <c r="A22" s="29"/>
      <c r="B22" s="24"/>
      <c r="C22" s="29"/>
      <c r="D22" s="29"/>
      <c r="E22" s="29"/>
      <c r="F22" s="28"/>
    </row>
    <row r="23" spans="1:6" ht="24.75" customHeight="1" x14ac:dyDescent="0.2">
      <c r="A23" s="172" t="s">
        <v>92</v>
      </c>
      <c r="B23" s="172"/>
      <c r="C23" s="172"/>
      <c r="D23" s="172"/>
      <c r="E23" s="172"/>
      <c r="F23" s="49"/>
    </row>
    <row r="24" spans="1:6" ht="27" customHeight="1" x14ac:dyDescent="0.2">
      <c r="A24" s="37" t="s">
        <v>49</v>
      </c>
      <c r="B24" s="37" t="s">
        <v>31</v>
      </c>
      <c r="C24" s="37" t="s">
        <v>146</v>
      </c>
      <c r="D24" s="37" t="s">
        <v>102</v>
      </c>
      <c r="E24" s="37" t="s">
        <v>76</v>
      </c>
      <c r="F24" s="163"/>
    </row>
    <row r="25" spans="1:6" s="88" customFormat="1" hidden="1" x14ac:dyDescent="0.2">
      <c r="A25" s="113"/>
      <c r="B25" s="110"/>
      <c r="C25" s="111"/>
      <c r="D25" s="111"/>
      <c r="E25" s="112"/>
      <c r="F25" s="158"/>
    </row>
    <row r="26" spans="1:6" s="88" customFormat="1" x14ac:dyDescent="0.2">
      <c r="A26" s="113">
        <v>43303</v>
      </c>
      <c r="B26" s="110">
        <v>411.38</v>
      </c>
      <c r="C26" s="111" t="s">
        <v>248</v>
      </c>
      <c r="D26" s="111" t="s">
        <v>188</v>
      </c>
      <c r="E26" s="112" t="s">
        <v>174</v>
      </c>
      <c r="F26" s="158"/>
    </row>
    <row r="27" spans="1:6" s="88" customFormat="1" x14ac:dyDescent="0.2">
      <c r="A27" s="113">
        <v>43303</v>
      </c>
      <c r="B27" s="110">
        <v>92.4</v>
      </c>
      <c r="C27" s="111" t="s">
        <v>249</v>
      </c>
      <c r="D27" s="111" t="s">
        <v>205</v>
      </c>
      <c r="E27" s="112" t="s">
        <v>174</v>
      </c>
      <c r="F27" s="158"/>
    </row>
    <row r="28" spans="1:6" s="88" customFormat="1" x14ac:dyDescent="0.2">
      <c r="A28" s="113">
        <v>43303</v>
      </c>
      <c r="B28" s="110">
        <v>58.85</v>
      </c>
      <c r="C28" s="111" t="s">
        <v>249</v>
      </c>
      <c r="D28" s="111" t="s">
        <v>205</v>
      </c>
      <c r="E28" s="112" t="s">
        <v>172</v>
      </c>
      <c r="F28" s="158"/>
    </row>
    <row r="29" spans="1:6" s="88" customFormat="1" x14ac:dyDescent="0.2">
      <c r="A29" s="113">
        <v>43303</v>
      </c>
      <c r="B29" s="110">
        <v>82.5</v>
      </c>
      <c r="C29" s="111" t="s">
        <v>249</v>
      </c>
      <c r="D29" s="111" t="s">
        <v>205</v>
      </c>
      <c r="E29" s="112" t="s">
        <v>172</v>
      </c>
      <c r="F29" s="158"/>
    </row>
    <row r="30" spans="1:6" s="88" customFormat="1" x14ac:dyDescent="0.2">
      <c r="A30" s="113">
        <v>43303</v>
      </c>
      <c r="B30" s="110">
        <v>110.5</v>
      </c>
      <c r="C30" s="111" t="s">
        <v>250</v>
      </c>
      <c r="D30" s="115" t="s">
        <v>209</v>
      </c>
      <c r="E30" s="116" t="s">
        <v>174</v>
      </c>
      <c r="F30" s="158"/>
    </row>
    <row r="31" spans="1:6" s="88" customFormat="1" x14ac:dyDescent="0.2">
      <c r="A31" s="113">
        <v>43304</v>
      </c>
      <c r="B31" s="110">
        <v>18.600000000000001</v>
      </c>
      <c r="C31" s="111" t="s">
        <v>251</v>
      </c>
      <c r="D31" s="115" t="s">
        <v>209</v>
      </c>
      <c r="E31" s="116" t="s">
        <v>174</v>
      </c>
      <c r="F31" s="158"/>
    </row>
    <row r="32" spans="1:6" s="88" customFormat="1" x14ac:dyDescent="0.2">
      <c r="A32" s="113">
        <v>43304</v>
      </c>
      <c r="B32" s="110">
        <v>121.5</v>
      </c>
      <c r="C32" s="111" t="s">
        <v>257</v>
      </c>
      <c r="D32" s="115" t="s">
        <v>209</v>
      </c>
      <c r="E32" s="112" t="s">
        <v>174</v>
      </c>
      <c r="F32" s="158"/>
    </row>
    <row r="33" spans="1:6" s="88" customFormat="1" x14ac:dyDescent="0.2">
      <c r="A33" s="113">
        <v>43305</v>
      </c>
      <c r="B33" s="110">
        <v>21.6</v>
      </c>
      <c r="C33" s="111" t="s">
        <v>258</v>
      </c>
      <c r="D33" s="115" t="s">
        <v>209</v>
      </c>
      <c r="E33" s="112" t="s">
        <v>174</v>
      </c>
      <c r="F33" s="158"/>
    </row>
    <row r="34" spans="1:6" s="88" customFormat="1" x14ac:dyDescent="0.2">
      <c r="A34" s="113">
        <v>43307</v>
      </c>
      <c r="B34" s="110">
        <v>352.69</v>
      </c>
      <c r="C34" s="111" t="s">
        <v>176</v>
      </c>
      <c r="D34" s="111" t="s">
        <v>190</v>
      </c>
      <c r="E34" s="112" t="s">
        <v>191</v>
      </c>
      <c r="F34" s="158"/>
    </row>
    <row r="35" spans="1:6" s="88" customFormat="1" x14ac:dyDescent="0.2">
      <c r="A35" s="113">
        <v>43307</v>
      </c>
      <c r="B35" s="110">
        <v>68.97</v>
      </c>
      <c r="C35" s="111" t="s">
        <v>234</v>
      </c>
      <c r="D35" s="111" t="s">
        <v>205</v>
      </c>
      <c r="E35" s="112" t="s">
        <v>174</v>
      </c>
      <c r="F35" s="158"/>
    </row>
    <row r="36" spans="1:6" s="88" customFormat="1" x14ac:dyDescent="0.2">
      <c r="A36" s="113">
        <v>43307</v>
      </c>
      <c r="B36" s="110">
        <v>46.4</v>
      </c>
      <c r="C36" s="111" t="s">
        <v>234</v>
      </c>
      <c r="D36" s="111" t="s">
        <v>205</v>
      </c>
      <c r="E36" s="112" t="s">
        <v>172</v>
      </c>
      <c r="F36" s="158"/>
    </row>
    <row r="37" spans="1:6" s="88" customFormat="1" ht="16.5" customHeight="1" x14ac:dyDescent="0.2">
      <c r="A37" s="113">
        <v>43307</v>
      </c>
      <c r="B37" s="110">
        <v>34</v>
      </c>
      <c r="C37" s="111" t="s">
        <v>234</v>
      </c>
      <c r="D37" s="111" t="s">
        <v>181</v>
      </c>
      <c r="E37" s="112" t="s">
        <v>172</v>
      </c>
      <c r="F37" s="158"/>
    </row>
    <row r="38" spans="1:6" s="88" customFormat="1" ht="27.75" customHeight="1" x14ac:dyDescent="0.2">
      <c r="A38" s="113">
        <v>43311</v>
      </c>
      <c r="B38" s="110">
        <v>154.75</v>
      </c>
      <c r="C38" s="111" t="s">
        <v>233</v>
      </c>
      <c r="D38" s="111" t="s">
        <v>188</v>
      </c>
      <c r="E38" s="112" t="s">
        <v>182</v>
      </c>
      <c r="F38" s="158"/>
    </row>
    <row r="39" spans="1:6" s="88" customFormat="1" ht="27.75" customHeight="1" x14ac:dyDescent="0.2">
      <c r="A39" s="113">
        <v>43311</v>
      </c>
      <c r="B39" s="110">
        <v>198.88</v>
      </c>
      <c r="C39" s="111" t="s">
        <v>233</v>
      </c>
      <c r="D39" s="111" t="s">
        <v>190</v>
      </c>
      <c r="E39" s="112" t="s">
        <v>192</v>
      </c>
      <c r="F39" s="158"/>
    </row>
    <row r="40" spans="1:6" s="88" customFormat="1" x14ac:dyDescent="0.2">
      <c r="A40" s="113">
        <v>43311</v>
      </c>
      <c r="B40" s="110">
        <v>19.5</v>
      </c>
      <c r="C40" s="111" t="s">
        <v>233</v>
      </c>
      <c r="D40" s="111" t="s">
        <v>209</v>
      </c>
      <c r="E40" s="112" t="s">
        <v>182</v>
      </c>
      <c r="F40" s="158"/>
    </row>
    <row r="41" spans="1:6" s="88" customFormat="1" x14ac:dyDescent="0.2">
      <c r="A41" s="113">
        <v>43311</v>
      </c>
      <c r="B41" s="110">
        <v>29.7</v>
      </c>
      <c r="C41" s="111" t="s">
        <v>233</v>
      </c>
      <c r="D41" s="111" t="s">
        <v>205</v>
      </c>
      <c r="E41" s="112" t="s">
        <v>182</v>
      </c>
      <c r="F41" s="158"/>
    </row>
    <row r="42" spans="1:6" s="88" customFormat="1" x14ac:dyDescent="0.2">
      <c r="A42" s="113">
        <v>43311</v>
      </c>
      <c r="B42" s="110">
        <v>43.01</v>
      </c>
      <c r="C42" s="111" t="s">
        <v>233</v>
      </c>
      <c r="D42" s="111" t="s">
        <v>205</v>
      </c>
      <c r="E42" s="112" t="s">
        <v>172</v>
      </c>
      <c r="F42" s="158"/>
    </row>
    <row r="43" spans="1:6" s="88" customFormat="1" x14ac:dyDescent="0.2">
      <c r="A43" s="113">
        <v>43311</v>
      </c>
      <c r="B43" s="110">
        <v>45.1</v>
      </c>
      <c r="C43" s="111" t="s">
        <v>233</v>
      </c>
      <c r="D43" s="111" t="s">
        <v>205</v>
      </c>
      <c r="E43" s="112" t="s">
        <v>172</v>
      </c>
      <c r="F43" s="158"/>
    </row>
    <row r="44" spans="1:6" s="88" customFormat="1" x14ac:dyDescent="0.2">
      <c r="A44" s="113">
        <v>43313</v>
      </c>
      <c r="B44" s="110">
        <v>642.82000000000005</v>
      </c>
      <c r="C44" s="111" t="s">
        <v>176</v>
      </c>
      <c r="D44" s="111" t="s">
        <v>190</v>
      </c>
      <c r="E44" s="112" t="s">
        <v>191</v>
      </c>
      <c r="F44" s="158"/>
    </row>
    <row r="45" spans="1:6" s="88" customFormat="1" x14ac:dyDescent="0.2">
      <c r="A45" s="113">
        <v>43313</v>
      </c>
      <c r="B45" s="110">
        <v>10.56</v>
      </c>
      <c r="C45" s="111" t="s">
        <v>176</v>
      </c>
      <c r="D45" s="111" t="s">
        <v>205</v>
      </c>
      <c r="E45" s="112" t="s">
        <v>174</v>
      </c>
      <c r="F45" s="158"/>
    </row>
    <row r="46" spans="1:6" s="88" customFormat="1" x14ac:dyDescent="0.2">
      <c r="A46" s="113">
        <v>43313</v>
      </c>
      <c r="B46" s="110">
        <v>80.3</v>
      </c>
      <c r="C46" s="111" t="s">
        <v>176</v>
      </c>
      <c r="D46" s="111" t="s">
        <v>205</v>
      </c>
      <c r="E46" s="112" t="s">
        <v>174</v>
      </c>
      <c r="F46" s="158"/>
    </row>
    <row r="47" spans="1:6" s="88" customFormat="1" x14ac:dyDescent="0.2">
      <c r="A47" s="113">
        <v>43313</v>
      </c>
      <c r="B47" s="110">
        <v>66.88</v>
      </c>
      <c r="C47" s="111" t="s">
        <v>176</v>
      </c>
      <c r="D47" s="111" t="s">
        <v>205</v>
      </c>
      <c r="E47" s="112" t="s">
        <v>174</v>
      </c>
      <c r="F47" s="158"/>
    </row>
    <row r="48" spans="1:6" s="88" customFormat="1" x14ac:dyDescent="0.2">
      <c r="A48" s="113">
        <v>43313</v>
      </c>
      <c r="B48" s="110">
        <v>34</v>
      </c>
      <c r="C48" s="111" t="s">
        <v>176</v>
      </c>
      <c r="D48" s="111" t="s">
        <v>181</v>
      </c>
      <c r="E48" s="112" t="s">
        <v>172</v>
      </c>
      <c r="F48" s="158"/>
    </row>
    <row r="49" spans="1:6" s="88" customFormat="1" x14ac:dyDescent="0.2">
      <c r="A49" s="113">
        <v>43333</v>
      </c>
      <c r="B49" s="110">
        <v>207.25</v>
      </c>
      <c r="C49" s="111" t="s">
        <v>256</v>
      </c>
      <c r="D49" s="111" t="s">
        <v>188</v>
      </c>
      <c r="E49" s="112" t="s">
        <v>178</v>
      </c>
      <c r="F49" s="158"/>
    </row>
    <row r="50" spans="1:6" s="88" customFormat="1" x14ac:dyDescent="0.2">
      <c r="A50" s="113">
        <v>43333</v>
      </c>
      <c r="B50" s="110">
        <v>432.51</v>
      </c>
      <c r="C50" s="111" t="s">
        <v>256</v>
      </c>
      <c r="D50" s="111" t="s">
        <v>190</v>
      </c>
      <c r="E50" s="112" t="s">
        <v>203</v>
      </c>
      <c r="F50" s="158"/>
    </row>
    <row r="51" spans="1:6" s="88" customFormat="1" x14ac:dyDescent="0.2">
      <c r="A51" s="113">
        <v>43333</v>
      </c>
      <c r="B51" s="110">
        <v>65.56</v>
      </c>
      <c r="C51" s="111" t="s">
        <v>256</v>
      </c>
      <c r="D51" s="111" t="s">
        <v>205</v>
      </c>
      <c r="E51" s="112" t="s">
        <v>172</v>
      </c>
      <c r="F51" s="158"/>
    </row>
    <row r="52" spans="1:6" s="88" customFormat="1" x14ac:dyDescent="0.2">
      <c r="A52" s="113">
        <v>43333</v>
      </c>
      <c r="B52" s="110">
        <v>48.4</v>
      </c>
      <c r="C52" s="111" t="s">
        <v>256</v>
      </c>
      <c r="D52" s="111" t="s">
        <v>205</v>
      </c>
      <c r="E52" s="112" t="s">
        <v>178</v>
      </c>
      <c r="F52" s="158"/>
    </row>
    <row r="53" spans="1:6" s="88" customFormat="1" x14ac:dyDescent="0.2">
      <c r="A53" s="113">
        <v>43333</v>
      </c>
      <c r="B53" s="110">
        <v>37.29</v>
      </c>
      <c r="C53" s="111" t="s">
        <v>256</v>
      </c>
      <c r="D53" s="111" t="s">
        <v>205</v>
      </c>
      <c r="E53" s="112" t="s">
        <v>172</v>
      </c>
      <c r="F53" s="158"/>
    </row>
    <row r="54" spans="1:6" s="88" customFormat="1" x14ac:dyDescent="0.2">
      <c r="A54" s="113">
        <v>43333</v>
      </c>
      <c r="B54" s="110">
        <v>30.36</v>
      </c>
      <c r="C54" s="111" t="s">
        <v>256</v>
      </c>
      <c r="D54" s="111" t="s">
        <v>205</v>
      </c>
      <c r="E54" s="112" t="s">
        <v>172</v>
      </c>
      <c r="F54" s="158"/>
    </row>
    <row r="55" spans="1:6" s="88" customFormat="1" x14ac:dyDescent="0.2">
      <c r="A55" s="113">
        <v>43333</v>
      </c>
      <c r="B55" s="110">
        <v>400</v>
      </c>
      <c r="C55" s="111" t="s">
        <v>259</v>
      </c>
      <c r="D55" s="115" t="s">
        <v>209</v>
      </c>
      <c r="E55" s="116" t="s">
        <v>178</v>
      </c>
      <c r="F55" s="158"/>
    </row>
    <row r="56" spans="1:6" s="88" customFormat="1" x14ac:dyDescent="0.2">
      <c r="A56" s="113">
        <v>43336</v>
      </c>
      <c r="B56" s="110">
        <v>451.02</v>
      </c>
      <c r="C56" s="111" t="s">
        <v>176</v>
      </c>
      <c r="D56" s="111" t="s">
        <v>190</v>
      </c>
      <c r="E56" s="112" t="s">
        <v>189</v>
      </c>
      <c r="F56" s="158"/>
    </row>
    <row r="57" spans="1:6" s="88" customFormat="1" x14ac:dyDescent="0.2">
      <c r="A57" s="113">
        <v>43336</v>
      </c>
      <c r="B57" s="110">
        <v>46.42</v>
      </c>
      <c r="C57" s="111" t="s">
        <v>176</v>
      </c>
      <c r="D57" s="111" t="s">
        <v>205</v>
      </c>
      <c r="E57" s="112" t="s">
        <v>175</v>
      </c>
      <c r="F57" s="158"/>
    </row>
    <row r="58" spans="1:6" s="88" customFormat="1" x14ac:dyDescent="0.2">
      <c r="A58" s="113">
        <v>43336</v>
      </c>
      <c r="B58" s="110">
        <v>34</v>
      </c>
      <c r="C58" s="111" t="s">
        <v>176</v>
      </c>
      <c r="D58" s="111" t="s">
        <v>181</v>
      </c>
      <c r="E58" s="112" t="s">
        <v>172</v>
      </c>
      <c r="F58" s="158"/>
    </row>
    <row r="59" spans="1:6" s="88" customFormat="1" x14ac:dyDescent="0.2">
      <c r="A59" s="113">
        <v>43347</v>
      </c>
      <c r="B59" s="110">
        <v>310.27999999999997</v>
      </c>
      <c r="C59" s="111" t="s">
        <v>176</v>
      </c>
      <c r="D59" s="111" t="s">
        <v>190</v>
      </c>
      <c r="E59" s="112" t="s">
        <v>191</v>
      </c>
      <c r="F59" s="158"/>
    </row>
    <row r="60" spans="1:6" s="88" customFormat="1" x14ac:dyDescent="0.2">
      <c r="A60" s="113">
        <v>43347</v>
      </c>
      <c r="B60" s="110">
        <v>55.99</v>
      </c>
      <c r="C60" s="111" t="s">
        <v>176</v>
      </c>
      <c r="D60" s="111" t="s">
        <v>205</v>
      </c>
      <c r="E60" s="112" t="s">
        <v>172</v>
      </c>
      <c r="F60" s="158"/>
    </row>
    <row r="61" spans="1:6" s="88" customFormat="1" x14ac:dyDescent="0.2">
      <c r="A61" s="113">
        <v>43347</v>
      </c>
      <c r="B61" s="110">
        <v>35.97</v>
      </c>
      <c r="C61" s="111" t="s">
        <v>176</v>
      </c>
      <c r="D61" s="111" t="s">
        <v>205</v>
      </c>
      <c r="E61" s="112" t="s">
        <v>172</v>
      </c>
      <c r="F61" s="158"/>
    </row>
    <row r="62" spans="1:6" s="88" customFormat="1" x14ac:dyDescent="0.2">
      <c r="A62" s="113">
        <v>43347</v>
      </c>
      <c r="B62" s="110">
        <v>106.7</v>
      </c>
      <c r="C62" s="111" t="s">
        <v>176</v>
      </c>
      <c r="D62" s="111" t="s">
        <v>205</v>
      </c>
      <c r="E62" s="112" t="s">
        <v>174</v>
      </c>
      <c r="F62" s="158"/>
    </row>
    <row r="63" spans="1:6" s="88" customFormat="1" x14ac:dyDescent="0.2">
      <c r="A63" s="113">
        <v>43347</v>
      </c>
      <c r="B63" s="110">
        <v>113.08</v>
      </c>
      <c r="C63" s="111" t="s">
        <v>176</v>
      </c>
      <c r="D63" s="111" t="s">
        <v>205</v>
      </c>
      <c r="E63" s="112" t="s">
        <v>174</v>
      </c>
      <c r="F63" s="158"/>
    </row>
    <row r="64" spans="1:6" s="88" customFormat="1" x14ac:dyDescent="0.2">
      <c r="A64" s="113">
        <v>43353</v>
      </c>
      <c r="B64" s="110">
        <v>406.59</v>
      </c>
      <c r="C64" s="111" t="s">
        <v>252</v>
      </c>
      <c r="D64" s="111" t="s">
        <v>190</v>
      </c>
      <c r="E64" s="112" t="s">
        <v>189</v>
      </c>
      <c r="F64" s="158"/>
    </row>
    <row r="65" spans="1:6" s="88" customFormat="1" x14ac:dyDescent="0.2">
      <c r="A65" s="113">
        <v>43353</v>
      </c>
      <c r="B65" s="110">
        <v>391.5</v>
      </c>
      <c r="C65" s="111" t="s">
        <v>252</v>
      </c>
      <c r="D65" s="111" t="s">
        <v>188</v>
      </c>
      <c r="E65" s="112" t="s">
        <v>175</v>
      </c>
      <c r="F65" s="158"/>
    </row>
    <row r="66" spans="1:6" s="88" customFormat="1" x14ac:dyDescent="0.2">
      <c r="A66" s="113">
        <v>43353</v>
      </c>
      <c r="B66" s="110">
        <v>124</v>
      </c>
      <c r="C66" s="111" t="s">
        <v>253</v>
      </c>
      <c r="D66" s="111" t="s">
        <v>209</v>
      </c>
      <c r="E66" s="112" t="s">
        <v>175</v>
      </c>
      <c r="F66" s="158"/>
    </row>
    <row r="67" spans="1:6" s="88" customFormat="1" x14ac:dyDescent="0.2">
      <c r="A67" s="113">
        <v>43354</v>
      </c>
      <c r="B67" s="110">
        <v>21.9</v>
      </c>
      <c r="C67" s="111" t="s">
        <v>254</v>
      </c>
      <c r="D67" s="111" t="s">
        <v>209</v>
      </c>
      <c r="E67" s="112" t="s">
        <v>175</v>
      </c>
      <c r="F67" s="158"/>
    </row>
    <row r="68" spans="1:6" s="88" customFormat="1" x14ac:dyDescent="0.2">
      <c r="A68" s="113">
        <v>43354</v>
      </c>
      <c r="B68" s="110">
        <v>36.299999999999997</v>
      </c>
      <c r="C68" s="111" t="s">
        <v>252</v>
      </c>
      <c r="D68" s="111" t="s">
        <v>205</v>
      </c>
      <c r="E68" s="112" t="s">
        <v>172</v>
      </c>
      <c r="F68" s="158"/>
    </row>
    <row r="69" spans="1:6" s="88" customFormat="1" x14ac:dyDescent="0.2">
      <c r="A69" s="113">
        <v>43355</v>
      </c>
      <c r="B69" s="110">
        <v>329.81</v>
      </c>
      <c r="C69" s="111" t="s">
        <v>176</v>
      </c>
      <c r="D69" s="111" t="s">
        <v>190</v>
      </c>
      <c r="E69" s="112" t="s">
        <v>191</v>
      </c>
      <c r="F69" s="158"/>
    </row>
    <row r="70" spans="1:6" s="88" customFormat="1" x14ac:dyDescent="0.2">
      <c r="A70" s="113">
        <v>43355</v>
      </c>
      <c r="B70" s="110">
        <v>34</v>
      </c>
      <c r="C70" s="111" t="s">
        <v>176</v>
      </c>
      <c r="D70" s="111" t="s">
        <v>181</v>
      </c>
      <c r="E70" s="112" t="s">
        <v>172</v>
      </c>
      <c r="F70" s="158"/>
    </row>
    <row r="71" spans="1:6" s="88" customFormat="1" x14ac:dyDescent="0.2">
      <c r="A71" s="113">
        <v>43361</v>
      </c>
      <c r="B71" s="110">
        <v>265.13</v>
      </c>
      <c r="C71" s="111" t="s">
        <v>233</v>
      </c>
      <c r="D71" s="111" t="s">
        <v>188</v>
      </c>
      <c r="E71" s="112" t="s">
        <v>174</v>
      </c>
      <c r="F71" s="158"/>
    </row>
    <row r="72" spans="1:6" s="88" customFormat="1" x14ac:dyDescent="0.2">
      <c r="A72" s="113">
        <v>43361</v>
      </c>
      <c r="B72" s="110">
        <v>451.14</v>
      </c>
      <c r="C72" s="111" t="s">
        <v>233</v>
      </c>
      <c r="D72" s="111" t="s">
        <v>190</v>
      </c>
      <c r="E72" s="112" t="s">
        <v>191</v>
      </c>
      <c r="F72" s="158"/>
    </row>
    <row r="73" spans="1:6" s="88" customFormat="1" x14ac:dyDescent="0.2">
      <c r="A73" s="113">
        <v>43361</v>
      </c>
      <c r="B73" s="110">
        <v>58.85</v>
      </c>
      <c r="C73" s="111" t="s">
        <v>233</v>
      </c>
      <c r="D73" s="111" t="s">
        <v>205</v>
      </c>
      <c r="E73" s="112" t="s">
        <v>172</v>
      </c>
      <c r="F73" s="158"/>
    </row>
    <row r="74" spans="1:6" s="88" customFormat="1" x14ac:dyDescent="0.2">
      <c r="A74" s="113">
        <v>43361</v>
      </c>
      <c r="B74" s="110">
        <v>33.880000000000003</v>
      </c>
      <c r="C74" s="111" t="s">
        <v>233</v>
      </c>
      <c r="D74" s="111" t="s">
        <v>205</v>
      </c>
      <c r="E74" s="112" t="s">
        <v>174</v>
      </c>
      <c r="F74" s="158"/>
    </row>
    <row r="75" spans="1:6" s="88" customFormat="1" x14ac:dyDescent="0.2">
      <c r="A75" s="113">
        <v>43362</v>
      </c>
      <c r="B75" s="110">
        <v>31</v>
      </c>
      <c r="C75" s="111" t="s">
        <v>233</v>
      </c>
      <c r="D75" s="111" t="s">
        <v>205</v>
      </c>
      <c r="E75" s="112" t="s">
        <v>174</v>
      </c>
      <c r="F75" s="158"/>
    </row>
    <row r="76" spans="1:6" s="88" customFormat="1" x14ac:dyDescent="0.2">
      <c r="A76" s="113">
        <v>43362</v>
      </c>
      <c r="B76" s="110">
        <v>72.599999999999994</v>
      </c>
      <c r="C76" s="111" t="s">
        <v>252</v>
      </c>
      <c r="D76" s="111" t="s">
        <v>205</v>
      </c>
      <c r="E76" s="112" t="s">
        <v>174</v>
      </c>
      <c r="F76" s="158"/>
    </row>
    <row r="77" spans="1:6" s="88" customFormat="1" x14ac:dyDescent="0.2">
      <c r="A77" s="113">
        <v>43362</v>
      </c>
      <c r="B77" s="110">
        <v>11</v>
      </c>
      <c r="C77" s="111" t="s">
        <v>252</v>
      </c>
      <c r="D77" s="111" t="s">
        <v>205</v>
      </c>
      <c r="E77" s="112" t="s">
        <v>174</v>
      </c>
      <c r="F77" s="158"/>
    </row>
    <row r="78" spans="1:6" s="88" customFormat="1" x14ac:dyDescent="0.2">
      <c r="A78" s="113">
        <v>43362</v>
      </c>
      <c r="B78" s="110">
        <v>25.63</v>
      </c>
      <c r="C78" s="111" t="s">
        <v>252</v>
      </c>
      <c r="D78" s="111" t="s">
        <v>205</v>
      </c>
      <c r="E78" s="112" t="s">
        <v>172</v>
      </c>
      <c r="F78" s="158"/>
    </row>
    <row r="79" spans="1:6" s="88" customFormat="1" x14ac:dyDescent="0.2">
      <c r="A79" s="113">
        <v>43362</v>
      </c>
      <c r="B79" s="110">
        <v>11.66</v>
      </c>
      <c r="C79" s="111" t="s">
        <v>252</v>
      </c>
      <c r="D79" s="111" t="s">
        <v>205</v>
      </c>
      <c r="E79" s="112" t="s">
        <v>174</v>
      </c>
      <c r="F79" s="158"/>
    </row>
    <row r="80" spans="1:6" s="88" customFormat="1" x14ac:dyDescent="0.2">
      <c r="A80" s="113">
        <v>43362</v>
      </c>
      <c r="B80" s="110">
        <v>23.54</v>
      </c>
      <c r="C80" s="111" t="s">
        <v>252</v>
      </c>
      <c r="D80" s="111" t="s">
        <v>205</v>
      </c>
      <c r="E80" s="112" t="s">
        <v>174</v>
      </c>
      <c r="F80" s="158"/>
    </row>
    <row r="81" spans="1:6" s="88" customFormat="1" x14ac:dyDescent="0.2">
      <c r="A81" s="113">
        <v>43362</v>
      </c>
      <c r="B81" s="110">
        <v>39</v>
      </c>
      <c r="C81" s="111" t="s">
        <v>252</v>
      </c>
      <c r="D81" s="111" t="s">
        <v>205</v>
      </c>
      <c r="E81" s="112" t="s">
        <v>172</v>
      </c>
      <c r="F81" s="158"/>
    </row>
    <row r="82" spans="1:6" s="88" customFormat="1" x14ac:dyDescent="0.2">
      <c r="A82" s="113">
        <v>43362</v>
      </c>
      <c r="B82" s="110">
        <v>21.7</v>
      </c>
      <c r="C82" s="111" t="s">
        <v>254</v>
      </c>
      <c r="D82" s="111" t="s">
        <v>209</v>
      </c>
      <c r="E82" s="112" t="s">
        <v>174</v>
      </c>
      <c r="F82" s="158"/>
    </row>
    <row r="83" spans="1:6" s="88" customFormat="1" x14ac:dyDescent="0.2">
      <c r="A83" s="113">
        <v>43363</v>
      </c>
      <c r="B83" s="110">
        <v>775.02</v>
      </c>
      <c r="C83" s="111" t="s">
        <v>243</v>
      </c>
      <c r="D83" s="111" t="s">
        <v>190</v>
      </c>
      <c r="E83" s="112" t="s">
        <v>191</v>
      </c>
      <c r="F83" s="158"/>
    </row>
    <row r="84" spans="1:6" s="88" customFormat="1" x14ac:dyDescent="0.2">
      <c r="A84" s="113">
        <v>43389</v>
      </c>
      <c r="B84" s="110">
        <v>451.11</v>
      </c>
      <c r="C84" s="111" t="s">
        <v>235</v>
      </c>
      <c r="D84" s="111" t="s">
        <v>190</v>
      </c>
      <c r="E84" s="112" t="s">
        <v>191</v>
      </c>
      <c r="F84" s="158"/>
    </row>
    <row r="85" spans="1:6" s="88" customFormat="1" x14ac:dyDescent="0.2">
      <c r="A85" s="113">
        <v>43389</v>
      </c>
      <c r="B85" s="110">
        <v>64.790000000000006</v>
      </c>
      <c r="C85" s="111" t="s">
        <v>235</v>
      </c>
      <c r="D85" s="111" t="s">
        <v>205</v>
      </c>
      <c r="E85" s="112" t="s">
        <v>172</v>
      </c>
      <c r="F85" s="158"/>
    </row>
    <row r="86" spans="1:6" s="88" customFormat="1" x14ac:dyDescent="0.2">
      <c r="A86" s="113">
        <v>43389</v>
      </c>
      <c r="B86" s="110">
        <v>62.48</v>
      </c>
      <c r="C86" s="111" t="s">
        <v>235</v>
      </c>
      <c r="D86" s="111" t="s">
        <v>205</v>
      </c>
      <c r="E86" s="112" t="s">
        <v>172</v>
      </c>
      <c r="F86" s="158"/>
    </row>
    <row r="87" spans="1:6" s="88" customFormat="1" x14ac:dyDescent="0.2">
      <c r="A87" s="113">
        <v>43389</v>
      </c>
      <c r="B87" s="110">
        <v>73.48</v>
      </c>
      <c r="C87" s="111" t="s">
        <v>235</v>
      </c>
      <c r="D87" s="111" t="s">
        <v>205</v>
      </c>
      <c r="E87" s="112" t="s">
        <v>174</v>
      </c>
      <c r="F87" s="158"/>
    </row>
    <row r="88" spans="1:6" s="88" customFormat="1" x14ac:dyDescent="0.2">
      <c r="A88" s="113">
        <v>43389</v>
      </c>
      <c r="B88" s="110">
        <v>55</v>
      </c>
      <c r="C88" s="111" t="s">
        <v>235</v>
      </c>
      <c r="D88" s="111" t="s">
        <v>205</v>
      </c>
      <c r="E88" s="112" t="s">
        <v>174</v>
      </c>
      <c r="F88" s="158"/>
    </row>
    <row r="89" spans="1:6" s="88" customFormat="1" x14ac:dyDescent="0.2">
      <c r="A89" s="113">
        <v>43398</v>
      </c>
      <c r="B89" s="110">
        <v>294.75</v>
      </c>
      <c r="C89" s="111" t="s">
        <v>233</v>
      </c>
      <c r="D89" s="111" t="s">
        <v>188</v>
      </c>
      <c r="E89" s="112" t="s">
        <v>201</v>
      </c>
      <c r="F89" s="158"/>
    </row>
    <row r="90" spans="1:6" s="88" customFormat="1" x14ac:dyDescent="0.2">
      <c r="A90" s="113">
        <v>43398</v>
      </c>
      <c r="B90" s="110">
        <v>166.32</v>
      </c>
      <c r="C90" s="111" t="s">
        <v>233</v>
      </c>
      <c r="D90" s="111" t="s">
        <v>200</v>
      </c>
      <c r="E90" s="112" t="s">
        <v>201</v>
      </c>
      <c r="F90" s="158"/>
    </row>
    <row r="91" spans="1:6" s="88" customFormat="1" x14ac:dyDescent="0.2">
      <c r="A91" s="113">
        <v>43398</v>
      </c>
      <c r="B91" s="110">
        <v>452.32</v>
      </c>
      <c r="C91" s="111" t="s">
        <v>233</v>
      </c>
      <c r="D91" s="111" t="s">
        <v>190</v>
      </c>
      <c r="E91" s="112" t="s">
        <v>199</v>
      </c>
      <c r="F91" s="158"/>
    </row>
    <row r="92" spans="1:6" s="88" customFormat="1" x14ac:dyDescent="0.2">
      <c r="A92" s="113">
        <v>43398</v>
      </c>
      <c r="B92" s="110">
        <v>64.459999999999994</v>
      </c>
      <c r="C92" s="111" t="s">
        <v>234</v>
      </c>
      <c r="D92" s="111" t="s">
        <v>205</v>
      </c>
      <c r="E92" s="112" t="s">
        <v>172</v>
      </c>
      <c r="F92" s="158"/>
    </row>
    <row r="93" spans="1:6" s="88" customFormat="1" x14ac:dyDescent="0.2">
      <c r="A93" s="113">
        <v>43399</v>
      </c>
      <c r="B93" s="110">
        <v>65.12</v>
      </c>
      <c r="C93" s="111" t="s">
        <v>234</v>
      </c>
      <c r="D93" s="111" t="s">
        <v>205</v>
      </c>
      <c r="E93" s="112" t="s">
        <v>172</v>
      </c>
      <c r="F93" s="158"/>
    </row>
    <row r="94" spans="1:6" s="88" customFormat="1" x14ac:dyDescent="0.2">
      <c r="A94" s="113">
        <v>43406</v>
      </c>
      <c r="B94" s="110">
        <v>346.84</v>
      </c>
      <c r="C94" s="111" t="s">
        <v>234</v>
      </c>
      <c r="D94" s="111" t="s">
        <v>190</v>
      </c>
      <c r="E94" s="112" t="s">
        <v>189</v>
      </c>
      <c r="F94" s="158"/>
    </row>
    <row r="95" spans="1:6" s="88" customFormat="1" x14ac:dyDescent="0.2">
      <c r="A95" s="113">
        <v>43406</v>
      </c>
      <c r="B95" s="110">
        <v>82.83</v>
      </c>
      <c r="C95" s="111" t="s">
        <v>234</v>
      </c>
      <c r="D95" s="111" t="s">
        <v>205</v>
      </c>
      <c r="E95" s="112" t="s">
        <v>172</v>
      </c>
      <c r="F95" s="158"/>
    </row>
    <row r="96" spans="1:6" s="88" customFormat="1" x14ac:dyDescent="0.2">
      <c r="A96" s="113">
        <v>43439</v>
      </c>
      <c r="B96" s="110">
        <v>347.48</v>
      </c>
      <c r="C96" s="111" t="s">
        <v>236</v>
      </c>
      <c r="D96" s="111" t="s">
        <v>190</v>
      </c>
      <c r="E96" s="112" t="s">
        <v>191</v>
      </c>
      <c r="F96" s="158"/>
    </row>
    <row r="97" spans="1:6" s="88" customFormat="1" x14ac:dyDescent="0.2">
      <c r="A97" s="113">
        <v>43439</v>
      </c>
      <c r="B97" s="110">
        <v>214.25</v>
      </c>
      <c r="C97" s="111" t="s">
        <v>236</v>
      </c>
      <c r="D97" s="111" t="s">
        <v>188</v>
      </c>
      <c r="E97" s="112" t="s">
        <v>174</v>
      </c>
      <c r="F97" s="158"/>
    </row>
    <row r="98" spans="1:6" s="88" customFormat="1" x14ac:dyDescent="0.2">
      <c r="A98" s="113">
        <v>43439</v>
      </c>
      <c r="B98" s="110">
        <v>115.06</v>
      </c>
      <c r="C98" s="111" t="s">
        <v>176</v>
      </c>
      <c r="D98" s="111" t="s">
        <v>205</v>
      </c>
      <c r="E98" s="112" t="s">
        <v>174</v>
      </c>
      <c r="F98" s="158"/>
    </row>
    <row r="99" spans="1:6" s="88" customFormat="1" x14ac:dyDescent="0.2">
      <c r="A99" s="113">
        <v>43440</v>
      </c>
      <c r="B99" s="110">
        <v>84</v>
      </c>
      <c r="C99" s="111" t="s">
        <v>236</v>
      </c>
      <c r="D99" s="111" t="s">
        <v>181</v>
      </c>
      <c r="E99" s="112" t="s">
        <v>172</v>
      </c>
      <c r="F99" s="158"/>
    </row>
    <row r="100" spans="1:6" s="88" customFormat="1" x14ac:dyDescent="0.2">
      <c r="A100" s="113">
        <v>43444</v>
      </c>
      <c r="B100" s="110">
        <v>230.63</v>
      </c>
      <c r="C100" s="111" t="s">
        <v>176</v>
      </c>
      <c r="D100" s="111" t="s">
        <v>190</v>
      </c>
      <c r="E100" s="112" t="s">
        <v>202</v>
      </c>
      <c r="F100" s="158"/>
    </row>
    <row r="101" spans="1:6" s="88" customFormat="1" x14ac:dyDescent="0.2">
      <c r="A101" s="113">
        <v>43444</v>
      </c>
      <c r="B101" s="110">
        <v>44.6</v>
      </c>
      <c r="C101" s="111" t="s">
        <v>176</v>
      </c>
      <c r="D101" s="111" t="s">
        <v>205</v>
      </c>
      <c r="E101" s="112" t="s">
        <v>201</v>
      </c>
      <c r="F101" s="158"/>
    </row>
    <row r="102" spans="1:6" s="88" customFormat="1" x14ac:dyDescent="0.2">
      <c r="A102" s="113">
        <v>43444</v>
      </c>
      <c r="B102" s="110">
        <v>44.5</v>
      </c>
      <c r="C102" s="111" t="s">
        <v>176</v>
      </c>
      <c r="D102" s="111" t="s">
        <v>205</v>
      </c>
      <c r="E102" s="112" t="s">
        <v>201</v>
      </c>
      <c r="F102" s="158"/>
    </row>
    <row r="103" spans="1:6" s="88" customFormat="1" x14ac:dyDescent="0.2">
      <c r="A103" s="113">
        <v>43444</v>
      </c>
      <c r="B103" s="110">
        <v>42</v>
      </c>
      <c r="C103" s="111" t="s">
        <v>176</v>
      </c>
      <c r="D103" s="111" t="s">
        <v>181</v>
      </c>
      <c r="E103" s="112" t="s">
        <v>172</v>
      </c>
      <c r="F103" s="158"/>
    </row>
    <row r="104" spans="1:6" s="88" customFormat="1" x14ac:dyDescent="0.2">
      <c r="A104" s="113">
        <v>43445</v>
      </c>
      <c r="B104" s="110">
        <v>34.33</v>
      </c>
      <c r="C104" s="111" t="s">
        <v>255</v>
      </c>
      <c r="D104" s="111" t="s">
        <v>205</v>
      </c>
      <c r="E104" s="112" t="s">
        <v>172</v>
      </c>
      <c r="F104" s="158"/>
    </row>
    <row r="105" spans="1:6" s="88" customFormat="1" x14ac:dyDescent="0.2">
      <c r="A105" s="113">
        <v>43446</v>
      </c>
      <c r="B105" s="110">
        <v>291.68</v>
      </c>
      <c r="C105" s="111" t="s">
        <v>255</v>
      </c>
      <c r="D105" s="111" t="s">
        <v>190</v>
      </c>
      <c r="E105" s="112" t="s">
        <v>189</v>
      </c>
      <c r="F105" s="158"/>
    </row>
    <row r="106" spans="1:6" s="88" customFormat="1" x14ac:dyDescent="0.2">
      <c r="A106" s="113">
        <v>43446</v>
      </c>
      <c r="B106" s="110">
        <v>52.14</v>
      </c>
      <c r="C106" s="111" t="s">
        <v>255</v>
      </c>
      <c r="D106" s="111" t="s">
        <v>205</v>
      </c>
      <c r="E106" s="112" t="s">
        <v>172</v>
      </c>
      <c r="F106" s="158"/>
    </row>
    <row r="107" spans="1:6" s="88" customFormat="1" x14ac:dyDescent="0.2">
      <c r="A107" s="113">
        <v>43446</v>
      </c>
      <c r="B107" s="110">
        <v>49.83</v>
      </c>
      <c r="C107" s="111" t="s">
        <v>255</v>
      </c>
      <c r="D107" s="111" t="s">
        <v>205</v>
      </c>
      <c r="E107" s="112" t="s">
        <v>175</v>
      </c>
      <c r="F107" s="158"/>
    </row>
    <row r="108" spans="1:6" s="88" customFormat="1" x14ac:dyDescent="0.2">
      <c r="A108" s="113">
        <v>43446</v>
      </c>
      <c r="B108" s="110">
        <v>51.37</v>
      </c>
      <c r="C108" s="111" t="s">
        <v>255</v>
      </c>
      <c r="D108" s="111" t="s">
        <v>205</v>
      </c>
      <c r="E108" s="112" t="s">
        <v>175</v>
      </c>
      <c r="F108" s="158"/>
    </row>
    <row r="109" spans="1:6" s="88" customFormat="1" x14ac:dyDescent="0.2">
      <c r="A109" s="113">
        <v>43446</v>
      </c>
      <c r="B109" s="110">
        <v>15.93</v>
      </c>
      <c r="C109" s="111" t="s">
        <v>255</v>
      </c>
      <c r="D109" s="111" t="s">
        <v>205</v>
      </c>
      <c r="E109" s="112" t="s">
        <v>175</v>
      </c>
      <c r="F109" s="158"/>
    </row>
    <row r="110" spans="1:6" s="88" customFormat="1" x14ac:dyDescent="0.2">
      <c r="A110" s="113">
        <v>43497</v>
      </c>
      <c r="B110" s="110">
        <v>32.520000000000003</v>
      </c>
      <c r="C110" s="111" t="s">
        <v>237</v>
      </c>
      <c r="D110" s="111" t="s">
        <v>205</v>
      </c>
      <c r="E110" s="112" t="s">
        <v>172</v>
      </c>
      <c r="F110" s="158"/>
    </row>
    <row r="111" spans="1:6" s="88" customFormat="1" x14ac:dyDescent="0.2">
      <c r="A111" s="113">
        <v>43498</v>
      </c>
      <c r="B111" s="110">
        <v>82.17</v>
      </c>
      <c r="C111" s="111" t="s">
        <v>237</v>
      </c>
      <c r="D111" s="111" t="s">
        <v>205</v>
      </c>
      <c r="E111" s="112" t="s">
        <v>206</v>
      </c>
      <c r="F111" s="158"/>
    </row>
    <row r="112" spans="1:6" s="88" customFormat="1" x14ac:dyDescent="0.2">
      <c r="A112" s="113">
        <v>43564</v>
      </c>
      <c r="B112" s="110">
        <v>354</v>
      </c>
      <c r="C112" s="111" t="s">
        <v>237</v>
      </c>
      <c r="D112" s="111" t="s">
        <v>190</v>
      </c>
      <c r="E112" s="112" t="s">
        <v>225</v>
      </c>
      <c r="F112" s="158"/>
    </row>
    <row r="113" spans="1:6" s="88" customFormat="1" x14ac:dyDescent="0.2">
      <c r="A113" s="113">
        <v>43502</v>
      </c>
      <c r="B113" s="110">
        <v>212.75</v>
      </c>
      <c r="C113" s="111" t="s">
        <v>223</v>
      </c>
      <c r="D113" s="111" t="s">
        <v>188</v>
      </c>
      <c r="E113" s="112" t="s">
        <v>174</v>
      </c>
      <c r="F113" s="158"/>
    </row>
    <row r="114" spans="1:6" s="88" customFormat="1" x14ac:dyDescent="0.2">
      <c r="A114" s="113">
        <v>43502</v>
      </c>
      <c r="B114" s="110">
        <v>440.26</v>
      </c>
      <c r="C114" s="111" t="s">
        <v>223</v>
      </c>
      <c r="D114" s="111" t="s">
        <v>190</v>
      </c>
      <c r="E114" s="112" t="s">
        <v>191</v>
      </c>
      <c r="F114" s="158"/>
    </row>
    <row r="115" spans="1:6" s="88" customFormat="1" x14ac:dyDescent="0.2">
      <c r="A115" s="113">
        <v>43502</v>
      </c>
      <c r="B115" s="110">
        <v>83.82</v>
      </c>
      <c r="C115" s="111" t="s">
        <v>223</v>
      </c>
      <c r="D115" s="111" t="s">
        <v>205</v>
      </c>
      <c r="E115" s="112" t="s">
        <v>174</v>
      </c>
      <c r="F115" s="158"/>
    </row>
    <row r="116" spans="1:6" s="88" customFormat="1" x14ac:dyDescent="0.2">
      <c r="A116" s="113">
        <v>43502</v>
      </c>
      <c r="B116" s="110">
        <v>88.13</v>
      </c>
      <c r="C116" s="111" t="s">
        <v>223</v>
      </c>
      <c r="D116" s="111" t="s">
        <v>209</v>
      </c>
      <c r="E116" s="112" t="s">
        <v>174</v>
      </c>
      <c r="F116" s="158"/>
    </row>
    <row r="117" spans="1:6" s="88" customFormat="1" x14ac:dyDescent="0.2">
      <c r="A117" s="113">
        <v>43502</v>
      </c>
      <c r="B117" s="110">
        <v>49.15</v>
      </c>
      <c r="C117" s="111" t="s">
        <v>223</v>
      </c>
      <c r="D117" s="111" t="s">
        <v>205</v>
      </c>
      <c r="E117" s="112" t="s">
        <v>174</v>
      </c>
      <c r="F117" s="158"/>
    </row>
    <row r="118" spans="1:6" s="88" customFormat="1" x14ac:dyDescent="0.2">
      <c r="A118" s="113">
        <v>43502</v>
      </c>
      <c r="B118" s="110">
        <v>38.520000000000003</v>
      </c>
      <c r="C118" s="111" t="s">
        <v>223</v>
      </c>
      <c r="D118" s="111" t="s">
        <v>205</v>
      </c>
      <c r="E118" s="112" t="s">
        <v>172</v>
      </c>
      <c r="F118" s="158"/>
    </row>
    <row r="119" spans="1:6" s="88" customFormat="1" x14ac:dyDescent="0.2">
      <c r="A119" s="113">
        <v>43514</v>
      </c>
      <c r="B119" s="110">
        <v>180.75</v>
      </c>
      <c r="C119" s="111" t="s">
        <v>176</v>
      </c>
      <c r="D119" s="111" t="s">
        <v>188</v>
      </c>
      <c r="E119" s="112" t="s">
        <v>175</v>
      </c>
      <c r="F119" s="158"/>
    </row>
    <row r="120" spans="1:6" s="88" customFormat="1" x14ac:dyDescent="0.2">
      <c r="A120" s="113">
        <v>43514</v>
      </c>
      <c r="B120" s="110">
        <v>345.75</v>
      </c>
      <c r="C120" s="111" t="s">
        <v>176</v>
      </c>
      <c r="D120" s="111" t="s">
        <v>188</v>
      </c>
      <c r="E120" s="112" t="s">
        <v>179</v>
      </c>
      <c r="F120" s="158"/>
    </row>
    <row r="121" spans="1:6" s="88" customFormat="1" x14ac:dyDescent="0.2">
      <c r="A121" s="113">
        <v>43514</v>
      </c>
      <c r="B121" s="110">
        <v>1327.24</v>
      </c>
      <c r="C121" s="111" t="s">
        <v>176</v>
      </c>
      <c r="D121" s="111" t="s">
        <v>190</v>
      </c>
      <c r="E121" s="112" t="s">
        <v>204</v>
      </c>
      <c r="F121" s="158"/>
    </row>
    <row r="122" spans="1:6" s="88" customFormat="1" x14ac:dyDescent="0.2">
      <c r="A122" s="113">
        <v>43514</v>
      </c>
      <c r="B122" s="110">
        <v>157.74</v>
      </c>
      <c r="C122" s="111" t="s">
        <v>256</v>
      </c>
      <c r="D122" s="111" t="s">
        <v>205</v>
      </c>
      <c r="E122" s="112" t="s">
        <v>172</v>
      </c>
      <c r="F122" s="158"/>
    </row>
    <row r="123" spans="1:6" s="88" customFormat="1" x14ac:dyDescent="0.2">
      <c r="A123" s="113">
        <v>43514</v>
      </c>
      <c r="B123" s="110">
        <v>65.900000000000006</v>
      </c>
      <c r="C123" s="111" t="s">
        <v>260</v>
      </c>
      <c r="D123" s="115" t="s">
        <v>209</v>
      </c>
      <c r="E123" s="116" t="s">
        <v>179</v>
      </c>
      <c r="F123" s="158"/>
    </row>
    <row r="124" spans="1:6" s="88" customFormat="1" x14ac:dyDescent="0.2">
      <c r="A124" s="113">
        <v>43515</v>
      </c>
      <c r="B124" s="110">
        <v>254</v>
      </c>
      <c r="C124" s="111" t="s">
        <v>261</v>
      </c>
      <c r="D124" s="115" t="s">
        <v>209</v>
      </c>
      <c r="E124" s="116" t="s">
        <v>179</v>
      </c>
      <c r="F124" s="158"/>
    </row>
    <row r="125" spans="1:6" s="88" customFormat="1" x14ac:dyDescent="0.2">
      <c r="A125" s="113">
        <v>43517</v>
      </c>
      <c r="B125" s="110">
        <v>42.9</v>
      </c>
      <c r="C125" s="111" t="s">
        <v>176</v>
      </c>
      <c r="D125" s="111" t="s">
        <v>205</v>
      </c>
      <c r="E125" s="112" t="s">
        <v>175</v>
      </c>
      <c r="F125" s="158"/>
    </row>
    <row r="126" spans="1:6" s="88" customFormat="1" x14ac:dyDescent="0.2">
      <c r="A126" s="113">
        <v>43530</v>
      </c>
      <c r="B126" s="110">
        <v>846.76</v>
      </c>
      <c r="C126" s="111" t="s">
        <v>264</v>
      </c>
      <c r="D126" s="111" t="s">
        <v>190</v>
      </c>
      <c r="E126" s="112" t="s">
        <v>196</v>
      </c>
      <c r="F126" s="158"/>
    </row>
    <row r="127" spans="1:6" s="88" customFormat="1" x14ac:dyDescent="0.2">
      <c r="A127" s="113">
        <v>43532</v>
      </c>
      <c r="B127" s="110">
        <v>308.19</v>
      </c>
      <c r="C127" s="111" t="s">
        <v>262</v>
      </c>
      <c r="D127" s="111" t="s">
        <v>190</v>
      </c>
      <c r="E127" s="112" t="s">
        <v>195</v>
      </c>
      <c r="F127" s="158"/>
    </row>
    <row r="128" spans="1:6" s="88" customFormat="1" x14ac:dyDescent="0.2">
      <c r="A128" s="113">
        <v>43532</v>
      </c>
      <c r="B128" s="110">
        <v>42</v>
      </c>
      <c r="C128" s="111" t="s">
        <v>262</v>
      </c>
      <c r="D128" s="111" t="s">
        <v>181</v>
      </c>
      <c r="E128" s="112" t="s">
        <v>172</v>
      </c>
      <c r="F128" s="158"/>
    </row>
    <row r="129" spans="1:6" s="88" customFormat="1" x14ac:dyDescent="0.2">
      <c r="A129" s="113">
        <v>43536</v>
      </c>
      <c r="B129" s="110">
        <v>626.15</v>
      </c>
      <c r="C129" s="111" t="s">
        <v>207</v>
      </c>
      <c r="D129" s="111" t="s">
        <v>190</v>
      </c>
      <c r="E129" s="112" t="s">
        <v>194</v>
      </c>
      <c r="F129" s="158"/>
    </row>
    <row r="130" spans="1:6" s="88" customFormat="1" x14ac:dyDescent="0.2">
      <c r="A130" s="113">
        <v>43536</v>
      </c>
      <c r="B130" s="110">
        <v>231.75</v>
      </c>
      <c r="C130" s="111" t="s">
        <v>207</v>
      </c>
      <c r="D130" s="111" t="s">
        <v>188</v>
      </c>
      <c r="E130" s="112" t="s">
        <v>174</v>
      </c>
      <c r="F130" s="158"/>
    </row>
    <row r="131" spans="1:6" s="88" customFormat="1" x14ac:dyDescent="0.2">
      <c r="A131" s="113">
        <v>43537</v>
      </c>
      <c r="B131" s="110">
        <v>132.66</v>
      </c>
      <c r="C131" s="111" t="s">
        <v>207</v>
      </c>
      <c r="D131" s="111" t="s">
        <v>205</v>
      </c>
      <c r="E131" s="112" t="s">
        <v>174</v>
      </c>
      <c r="F131" s="158"/>
    </row>
    <row r="132" spans="1:6" s="88" customFormat="1" x14ac:dyDescent="0.2">
      <c r="A132" s="113">
        <v>43537</v>
      </c>
      <c r="B132" s="110">
        <v>149.38</v>
      </c>
      <c r="C132" s="111" t="s">
        <v>176</v>
      </c>
      <c r="D132" s="111" t="s">
        <v>205</v>
      </c>
      <c r="E132" s="112" t="s">
        <v>174</v>
      </c>
      <c r="F132" s="158"/>
    </row>
    <row r="133" spans="1:6" s="88" customFormat="1" x14ac:dyDescent="0.2">
      <c r="A133" s="113">
        <v>43538</v>
      </c>
      <c r="B133" s="110">
        <v>268.51</v>
      </c>
      <c r="C133" s="111" t="s">
        <v>207</v>
      </c>
      <c r="D133" s="111" t="s">
        <v>190</v>
      </c>
      <c r="E133" s="112" t="s">
        <v>191</v>
      </c>
      <c r="F133" s="158"/>
    </row>
    <row r="134" spans="1:6" s="88" customFormat="1" x14ac:dyDescent="0.2">
      <c r="A134" s="113">
        <v>43538</v>
      </c>
      <c r="B134" s="110">
        <v>84</v>
      </c>
      <c r="C134" s="111" t="s">
        <v>207</v>
      </c>
      <c r="D134" s="111" t="s">
        <v>181</v>
      </c>
      <c r="E134" s="112" t="s">
        <v>172</v>
      </c>
      <c r="F134" s="158"/>
    </row>
    <row r="135" spans="1:6" s="88" customFormat="1" ht="25.5" x14ac:dyDescent="0.2">
      <c r="A135" s="113">
        <v>43545</v>
      </c>
      <c r="B135" s="110">
        <v>768.47</v>
      </c>
      <c r="C135" s="111" t="s">
        <v>208</v>
      </c>
      <c r="D135" s="111" t="s">
        <v>190</v>
      </c>
      <c r="E135" s="112" t="s">
        <v>197</v>
      </c>
      <c r="F135" s="158"/>
    </row>
    <row r="136" spans="1:6" s="88" customFormat="1" x14ac:dyDescent="0.2">
      <c r="A136" s="113">
        <v>43545</v>
      </c>
      <c r="B136" s="110">
        <v>34.32</v>
      </c>
      <c r="C136" s="111" t="s">
        <v>208</v>
      </c>
      <c r="D136" s="111" t="s">
        <v>205</v>
      </c>
      <c r="E136" s="112" t="s">
        <v>182</v>
      </c>
      <c r="F136" s="158"/>
    </row>
    <row r="137" spans="1:6" s="88" customFormat="1" x14ac:dyDescent="0.2">
      <c r="A137" s="113">
        <v>43545</v>
      </c>
      <c r="B137" s="110">
        <v>60.39</v>
      </c>
      <c r="C137" s="111" t="s">
        <v>208</v>
      </c>
      <c r="D137" s="111" t="s">
        <v>205</v>
      </c>
      <c r="E137" s="112" t="s">
        <v>172</v>
      </c>
      <c r="F137" s="158"/>
    </row>
    <row r="138" spans="1:6" s="88" customFormat="1" x14ac:dyDescent="0.2">
      <c r="A138" s="113">
        <v>43545</v>
      </c>
      <c r="B138" s="110">
        <v>59.62</v>
      </c>
      <c r="C138" s="111" t="s">
        <v>208</v>
      </c>
      <c r="D138" s="111" t="s">
        <v>205</v>
      </c>
      <c r="E138" s="112" t="s">
        <v>172</v>
      </c>
      <c r="F138" s="158"/>
    </row>
    <row r="139" spans="1:6" s="88" customFormat="1" x14ac:dyDescent="0.2">
      <c r="A139" s="113">
        <v>43545</v>
      </c>
      <c r="B139" s="110">
        <v>52</v>
      </c>
      <c r="C139" s="111" t="s">
        <v>217</v>
      </c>
      <c r="D139" s="111" t="s">
        <v>181</v>
      </c>
      <c r="E139" s="112" t="s">
        <v>172</v>
      </c>
      <c r="F139" s="158"/>
    </row>
    <row r="140" spans="1:6" s="88" customFormat="1" x14ac:dyDescent="0.2">
      <c r="A140" s="113">
        <v>43550</v>
      </c>
      <c r="B140" s="110">
        <v>300.55</v>
      </c>
      <c r="C140" s="111" t="s">
        <v>234</v>
      </c>
      <c r="D140" s="111" t="s">
        <v>190</v>
      </c>
      <c r="E140" s="112" t="s">
        <v>191</v>
      </c>
      <c r="F140" s="158"/>
    </row>
    <row r="141" spans="1:6" s="88" customFormat="1" x14ac:dyDescent="0.2">
      <c r="A141" s="113">
        <v>43550</v>
      </c>
      <c r="B141" s="110">
        <v>57.64</v>
      </c>
      <c r="C141" s="111" t="s">
        <v>234</v>
      </c>
      <c r="D141" s="111" t="s">
        <v>205</v>
      </c>
      <c r="E141" s="112" t="s">
        <v>172</v>
      </c>
      <c r="F141" s="158"/>
    </row>
    <row r="142" spans="1:6" s="88" customFormat="1" x14ac:dyDescent="0.2">
      <c r="A142" s="113">
        <v>43550</v>
      </c>
      <c r="B142" s="110">
        <v>63.69</v>
      </c>
      <c r="C142" s="111" t="s">
        <v>234</v>
      </c>
      <c r="D142" s="111" t="s">
        <v>205</v>
      </c>
      <c r="E142" s="112" t="s">
        <v>172</v>
      </c>
      <c r="F142" s="158"/>
    </row>
    <row r="143" spans="1:6" s="88" customFormat="1" x14ac:dyDescent="0.2">
      <c r="A143" s="113">
        <v>43552</v>
      </c>
      <c r="B143" s="110">
        <v>391.7</v>
      </c>
      <c r="C143" s="111" t="s">
        <v>263</v>
      </c>
      <c r="D143" s="111" t="s">
        <v>190</v>
      </c>
      <c r="E143" s="112" t="s">
        <v>198</v>
      </c>
      <c r="F143" s="158"/>
    </row>
    <row r="144" spans="1:6" s="88" customFormat="1" x14ac:dyDescent="0.2">
      <c r="A144" s="113">
        <v>43552</v>
      </c>
      <c r="B144" s="110">
        <v>109.23</v>
      </c>
      <c r="C144" s="111" t="s">
        <v>263</v>
      </c>
      <c r="D144" s="111" t="s">
        <v>190</v>
      </c>
      <c r="E144" s="112" t="s">
        <v>211</v>
      </c>
      <c r="F144" s="158"/>
    </row>
    <row r="145" spans="1:6" s="88" customFormat="1" ht="25.5" x14ac:dyDescent="0.2">
      <c r="A145" s="113">
        <v>43552</v>
      </c>
      <c r="B145" s="110">
        <f>159.55</f>
        <v>159.55000000000001</v>
      </c>
      <c r="C145" s="111" t="s">
        <v>265</v>
      </c>
      <c r="D145" s="111" t="s">
        <v>190</v>
      </c>
      <c r="E145" s="112" t="s">
        <v>212</v>
      </c>
      <c r="F145" s="158"/>
    </row>
    <row r="146" spans="1:6" s="88" customFormat="1" x14ac:dyDescent="0.2">
      <c r="A146" s="113">
        <v>43552</v>
      </c>
      <c r="B146" s="110">
        <v>42</v>
      </c>
      <c r="C146" s="111" t="s">
        <v>224</v>
      </c>
      <c r="D146" s="111" t="s">
        <v>181</v>
      </c>
      <c r="E146" s="112" t="s">
        <v>172</v>
      </c>
      <c r="F146" s="158"/>
    </row>
    <row r="147" spans="1:6" s="88" customFormat="1" x14ac:dyDescent="0.2">
      <c r="A147" s="113">
        <v>43553</v>
      </c>
      <c r="B147" s="110">
        <v>95.79</v>
      </c>
      <c r="C147" s="111" t="s">
        <v>264</v>
      </c>
      <c r="D147" s="111" t="s">
        <v>190</v>
      </c>
      <c r="E147" s="112" t="s">
        <v>196</v>
      </c>
      <c r="F147" s="158"/>
    </row>
    <row r="148" spans="1:6" s="88" customFormat="1" x14ac:dyDescent="0.2">
      <c r="A148" s="113">
        <v>43553</v>
      </c>
      <c r="B148" s="110">
        <v>48.1</v>
      </c>
      <c r="C148" s="111" t="s">
        <v>264</v>
      </c>
      <c r="D148" s="111" t="s">
        <v>205</v>
      </c>
      <c r="E148" s="112" t="s">
        <v>218</v>
      </c>
      <c r="F148" s="158"/>
    </row>
    <row r="149" spans="1:6" s="88" customFormat="1" x14ac:dyDescent="0.2">
      <c r="A149" s="113">
        <v>43553</v>
      </c>
      <c r="B149" s="110">
        <v>42</v>
      </c>
      <c r="C149" s="111" t="s">
        <v>263</v>
      </c>
      <c r="D149" s="111" t="s">
        <v>181</v>
      </c>
      <c r="E149" s="112" t="s">
        <v>172</v>
      </c>
      <c r="F149" s="158"/>
    </row>
    <row r="150" spans="1:6" s="88" customFormat="1" x14ac:dyDescent="0.2">
      <c r="A150" s="113">
        <v>43560</v>
      </c>
      <c r="B150" s="110">
        <v>214.32</v>
      </c>
      <c r="C150" s="111" t="s">
        <v>266</v>
      </c>
      <c r="D150" s="111" t="s">
        <v>226</v>
      </c>
      <c r="E150" s="112" t="s">
        <v>227</v>
      </c>
      <c r="F150" s="158"/>
    </row>
    <row r="151" spans="1:6" s="88" customFormat="1" ht="25.5" x14ac:dyDescent="0.2">
      <c r="A151" s="113">
        <v>43565</v>
      </c>
      <c r="B151" s="110">
        <v>175.55</v>
      </c>
      <c r="C151" s="111" t="s">
        <v>265</v>
      </c>
      <c r="D151" s="111" t="s">
        <v>188</v>
      </c>
      <c r="E151" s="112" t="s">
        <v>212</v>
      </c>
      <c r="F151" s="158"/>
    </row>
    <row r="152" spans="1:6" s="88" customFormat="1" x14ac:dyDescent="0.2">
      <c r="A152" s="113">
        <v>43585</v>
      </c>
      <c r="B152" s="110">
        <v>497.22</v>
      </c>
      <c r="C152" s="111" t="s">
        <v>233</v>
      </c>
      <c r="D152" s="111" t="s">
        <v>190</v>
      </c>
      <c r="E152" s="112" t="s">
        <v>191</v>
      </c>
      <c r="F152" s="158"/>
    </row>
    <row r="153" spans="1:6" s="88" customFormat="1" x14ac:dyDescent="0.2">
      <c r="A153" s="113">
        <v>43585</v>
      </c>
      <c r="B153" s="110">
        <v>22.44</v>
      </c>
      <c r="C153" s="111" t="s">
        <v>233</v>
      </c>
      <c r="D153" s="111" t="s">
        <v>205</v>
      </c>
      <c r="E153" s="112" t="s">
        <v>174</v>
      </c>
      <c r="F153" s="158"/>
    </row>
    <row r="154" spans="1:6" s="88" customFormat="1" x14ac:dyDescent="0.2">
      <c r="A154" s="113">
        <v>43585</v>
      </c>
      <c r="B154" s="110">
        <v>42</v>
      </c>
      <c r="C154" s="111" t="s">
        <v>233</v>
      </c>
      <c r="D154" s="111" t="s">
        <v>181</v>
      </c>
      <c r="E154" s="112" t="s">
        <v>172</v>
      </c>
      <c r="F154" s="158"/>
    </row>
    <row r="155" spans="1:6" s="88" customFormat="1" x14ac:dyDescent="0.2">
      <c r="A155" s="113">
        <v>43585</v>
      </c>
      <c r="B155" s="110">
        <v>20</v>
      </c>
      <c r="C155" s="111" t="s">
        <v>233</v>
      </c>
      <c r="D155" s="111" t="s">
        <v>205</v>
      </c>
      <c r="E155" s="112" t="s">
        <v>172</v>
      </c>
      <c r="F155" s="158"/>
    </row>
    <row r="156" spans="1:6" s="88" customFormat="1" ht="25.5" x14ac:dyDescent="0.2">
      <c r="A156" s="113">
        <v>43593</v>
      </c>
      <c r="B156" s="110">
        <v>672.44</v>
      </c>
      <c r="C156" s="111" t="s">
        <v>233</v>
      </c>
      <c r="D156" s="111" t="s">
        <v>190</v>
      </c>
      <c r="E156" s="112" t="s">
        <v>213</v>
      </c>
      <c r="F156" s="158"/>
    </row>
    <row r="157" spans="1:6" s="88" customFormat="1" ht="25.5" x14ac:dyDescent="0.2">
      <c r="A157" s="113">
        <v>43593</v>
      </c>
      <c r="B157" s="110">
        <v>437</v>
      </c>
      <c r="C157" s="111" t="s">
        <v>233</v>
      </c>
      <c r="D157" s="111" t="s">
        <v>188</v>
      </c>
      <c r="E157" s="112" t="s">
        <v>213</v>
      </c>
      <c r="F157" s="158"/>
    </row>
    <row r="158" spans="1:6" s="88" customFormat="1" ht="25.5" x14ac:dyDescent="0.2">
      <c r="A158" s="113">
        <v>43593</v>
      </c>
      <c r="B158" s="110">
        <v>132.1</v>
      </c>
      <c r="C158" s="111" t="s">
        <v>233</v>
      </c>
      <c r="D158" s="111" t="s">
        <v>215</v>
      </c>
      <c r="E158" s="112" t="s">
        <v>213</v>
      </c>
      <c r="F158" s="158"/>
    </row>
    <row r="159" spans="1:6" s="88" customFormat="1" x14ac:dyDescent="0.2">
      <c r="A159" s="113">
        <v>43595</v>
      </c>
      <c r="B159" s="110">
        <v>116</v>
      </c>
      <c r="C159" s="111" t="s">
        <v>233</v>
      </c>
      <c r="D159" s="111" t="s">
        <v>181</v>
      </c>
      <c r="E159" s="112" t="s">
        <v>172</v>
      </c>
      <c r="F159" s="158"/>
    </row>
    <row r="160" spans="1:6" s="88" customFormat="1" x14ac:dyDescent="0.2">
      <c r="A160" s="113">
        <v>43599</v>
      </c>
      <c r="B160" s="110">
        <v>436.84</v>
      </c>
      <c r="C160" s="111" t="s">
        <v>233</v>
      </c>
      <c r="D160" s="111" t="s">
        <v>190</v>
      </c>
      <c r="E160" s="112" t="s">
        <v>191</v>
      </c>
      <c r="F160" s="158"/>
    </row>
    <row r="161" spans="1:6" s="88" customFormat="1" x14ac:dyDescent="0.2">
      <c r="A161" s="113">
        <v>43599</v>
      </c>
      <c r="B161" s="110">
        <v>236.05</v>
      </c>
      <c r="C161" s="111" t="s">
        <v>233</v>
      </c>
      <c r="D161" s="111" t="s">
        <v>188</v>
      </c>
      <c r="E161" s="112" t="s">
        <v>174</v>
      </c>
      <c r="F161" s="158"/>
    </row>
    <row r="162" spans="1:6" s="88" customFormat="1" x14ac:dyDescent="0.2">
      <c r="A162" s="113">
        <v>43599</v>
      </c>
      <c r="B162" s="110">
        <v>83.8</v>
      </c>
      <c r="C162" s="111" t="s">
        <v>233</v>
      </c>
      <c r="D162" s="111" t="s">
        <v>205</v>
      </c>
      <c r="E162" s="112" t="s">
        <v>174</v>
      </c>
      <c r="F162" s="158"/>
    </row>
    <row r="163" spans="1:6" s="88" customFormat="1" x14ac:dyDescent="0.2">
      <c r="A163" s="113">
        <v>43600</v>
      </c>
      <c r="B163" s="110">
        <v>84</v>
      </c>
      <c r="C163" s="111" t="s">
        <v>233</v>
      </c>
      <c r="D163" s="111" t="s">
        <v>181</v>
      </c>
      <c r="E163" s="112" t="s">
        <v>172</v>
      </c>
      <c r="F163" s="158"/>
    </row>
    <row r="164" spans="1:6" s="88" customFormat="1" x14ac:dyDescent="0.2">
      <c r="A164" s="113">
        <v>43600</v>
      </c>
      <c r="B164" s="110">
        <v>16.27</v>
      </c>
      <c r="C164" s="111" t="s">
        <v>233</v>
      </c>
      <c r="D164" s="111" t="s">
        <v>209</v>
      </c>
      <c r="E164" s="112" t="s">
        <v>174</v>
      </c>
      <c r="F164" s="158"/>
    </row>
    <row r="165" spans="1:6" s="88" customFormat="1" x14ac:dyDescent="0.2">
      <c r="A165" s="113">
        <v>43600</v>
      </c>
      <c r="B165" s="110">
        <v>94.6</v>
      </c>
      <c r="C165" s="111" t="s">
        <v>176</v>
      </c>
      <c r="D165" s="111" t="s">
        <v>205</v>
      </c>
      <c r="E165" s="112" t="s">
        <v>174</v>
      </c>
      <c r="F165" s="158"/>
    </row>
    <row r="166" spans="1:6" s="88" customFormat="1" x14ac:dyDescent="0.2">
      <c r="A166" s="113">
        <v>43600</v>
      </c>
      <c r="B166" s="110">
        <v>22</v>
      </c>
      <c r="C166" s="111" t="s">
        <v>176</v>
      </c>
      <c r="D166" s="111" t="s">
        <v>205</v>
      </c>
      <c r="E166" s="112" t="s">
        <v>174</v>
      </c>
      <c r="F166" s="158"/>
    </row>
    <row r="167" spans="1:6" s="88" customFormat="1" x14ac:dyDescent="0.2">
      <c r="A167" s="113">
        <v>43608</v>
      </c>
      <c r="B167" s="110">
        <v>630.20000000000005</v>
      </c>
      <c r="C167" s="111" t="s">
        <v>233</v>
      </c>
      <c r="D167" s="111" t="s">
        <v>190</v>
      </c>
      <c r="E167" s="112" t="s">
        <v>191</v>
      </c>
      <c r="F167" s="158"/>
    </row>
    <row r="168" spans="1:6" s="88" customFormat="1" x14ac:dyDescent="0.2">
      <c r="A168" s="113">
        <v>43608</v>
      </c>
      <c r="B168" s="110">
        <v>210.75</v>
      </c>
      <c r="C168" s="111" t="s">
        <v>233</v>
      </c>
      <c r="D168" s="111" t="s">
        <v>188</v>
      </c>
      <c r="E168" s="112" t="s">
        <v>174</v>
      </c>
      <c r="F168" s="158"/>
    </row>
    <row r="169" spans="1:6" s="88" customFormat="1" x14ac:dyDescent="0.2">
      <c r="A169" s="113">
        <v>43608</v>
      </c>
      <c r="B169" s="110">
        <v>79.400000000000006</v>
      </c>
      <c r="C169" s="111" t="s">
        <v>233</v>
      </c>
      <c r="D169" s="111" t="s">
        <v>205</v>
      </c>
      <c r="E169" s="112" t="s">
        <v>174</v>
      </c>
      <c r="F169" s="158"/>
    </row>
    <row r="170" spans="1:6" s="88" customFormat="1" x14ac:dyDescent="0.2">
      <c r="A170" s="113">
        <v>43608</v>
      </c>
      <c r="B170" s="110">
        <v>19.5</v>
      </c>
      <c r="C170" s="111" t="s">
        <v>233</v>
      </c>
      <c r="D170" s="111" t="s">
        <v>209</v>
      </c>
      <c r="E170" s="112" t="s">
        <v>174</v>
      </c>
      <c r="F170" s="158"/>
    </row>
    <row r="171" spans="1:6" s="88" customFormat="1" x14ac:dyDescent="0.2">
      <c r="A171" s="113">
        <v>43609</v>
      </c>
      <c r="B171" s="110">
        <v>69.5</v>
      </c>
      <c r="C171" s="111" t="s">
        <v>233</v>
      </c>
      <c r="D171" s="111" t="s">
        <v>181</v>
      </c>
      <c r="E171" s="112" t="s">
        <v>172</v>
      </c>
      <c r="F171" s="158"/>
    </row>
    <row r="172" spans="1:6" s="88" customFormat="1" x14ac:dyDescent="0.2">
      <c r="A172" s="113">
        <v>43613</v>
      </c>
      <c r="B172" s="110">
        <v>36.799999999999997</v>
      </c>
      <c r="C172" s="111" t="s">
        <v>233</v>
      </c>
      <c r="D172" s="111" t="s">
        <v>205</v>
      </c>
      <c r="E172" s="112" t="s">
        <v>174</v>
      </c>
      <c r="F172" s="158"/>
    </row>
    <row r="173" spans="1:6" s="88" customFormat="1" x14ac:dyDescent="0.2">
      <c r="A173" s="113">
        <v>43609</v>
      </c>
      <c r="B173" s="110">
        <v>88.22</v>
      </c>
      <c r="C173" s="111" t="s">
        <v>267</v>
      </c>
      <c r="D173" s="111" t="s">
        <v>205</v>
      </c>
      <c r="E173" s="112" t="s">
        <v>174</v>
      </c>
      <c r="F173" s="158"/>
    </row>
    <row r="174" spans="1:6" s="88" customFormat="1" x14ac:dyDescent="0.2">
      <c r="A174" s="113">
        <v>43613</v>
      </c>
      <c r="B174" s="110">
        <v>42.35</v>
      </c>
      <c r="C174" s="111" t="s">
        <v>233</v>
      </c>
      <c r="D174" s="111" t="s">
        <v>205</v>
      </c>
      <c r="E174" s="112" t="s">
        <v>172</v>
      </c>
      <c r="F174" s="158"/>
    </row>
    <row r="175" spans="1:6" s="88" customFormat="1" x14ac:dyDescent="0.2">
      <c r="A175" s="113">
        <v>43613</v>
      </c>
      <c r="B175" s="110">
        <v>173.63</v>
      </c>
      <c r="C175" s="111" t="s">
        <v>233</v>
      </c>
      <c r="D175" s="111" t="s">
        <v>190</v>
      </c>
      <c r="E175" s="112" t="s">
        <v>191</v>
      </c>
      <c r="F175" s="158"/>
    </row>
    <row r="176" spans="1:6" s="88" customFormat="1" x14ac:dyDescent="0.2">
      <c r="A176" s="113">
        <v>43613</v>
      </c>
      <c r="B176" s="110">
        <v>212.75</v>
      </c>
      <c r="C176" s="111" t="s">
        <v>233</v>
      </c>
      <c r="D176" s="111" t="s">
        <v>188</v>
      </c>
      <c r="E176" s="112" t="s">
        <v>174</v>
      </c>
      <c r="F176" s="158"/>
    </row>
    <row r="177" spans="1:6" s="88" customFormat="1" x14ac:dyDescent="0.2">
      <c r="A177" s="113">
        <v>43614</v>
      </c>
      <c r="B177" s="110">
        <v>71.83</v>
      </c>
      <c r="C177" s="111" t="s">
        <v>233</v>
      </c>
      <c r="D177" s="111" t="s">
        <v>205</v>
      </c>
      <c r="E177" s="112" t="s">
        <v>172</v>
      </c>
      <c r="F177" s="158"/>
    </row>
    <row r="178" spans="1:6" s="88" customFormat="1" x14ac:dyDescent="0.2">
      <c r="A178" s="113">
        <v>43614</v>
      </c>
      <c r="B178" s="110">
        <v>112.8</v>
      </c>
      <c r="C178" s="111" t="s">
        <v>233</v>
      </c>
      <c r="D178" s="111" t="s">
        <v>205</v>
      </c>
      <c r="E178" s="112" t="s">
        <v>174</v>
      </c>
      <c r="F178" s="158"/>
    </row>
    <row r="179" spans="1:6" s="88" customFormat="1" x14ac:dyDescent="0.2">
      <c r="A179" s="113">
        <v>43621</v>
      </c>
      <c r="B179" s="110">
        <v>572.13</v>
      </c>
      <c r="C179" s="111" t="s">
        <v>238</v>
      </c>
      <c r="D179" s="111" t="s">
        <v>190</v>
      </c>
      <c r="E179" s="112" t="s">
        <v>189</v>
      </c>
      <c r="F179" s="158"/>
    </row>
    <row r="180" spans="1:6" s="88" customFormat="1" x14ac:dyDescent="0.2">
      <c r="A180" s="113">
        <v>43621</v>
      </c>
      <c r="B180" s="110">
        <v>29.15</v>
      </c>
      <c r="C180" s="111" t="s">
        <v>238</v>
      </c>
      <c r="D180" s="111" t="s">
        <v>205</v>
      </c>
      <c r="E180" s="112" t="s">
        <v>175</v>
      </c>
      <c r="F180" s="158"/>
    </row>
    <row r="181" spans="1:6" s="88" customFormat="1" x14ac:dyDescent="0.2">
      <c r="A181" s="113">
        <v>43621</v>
      </c>
      <c r="B181" s="110">
        <v>27</v>
      </c>
      <c r="C181" s="111" t="s">
        <v>238</v>
      </c>
      <c r="D181" s="111" t="s">
        <v>205</v>
      </c>
      <c r="E181" s="112" t="s">
        <v>175</v>
      </c>
      <c r="F181" s="158"/>
    </row>
    <row r="182" spans="1:6" s="88" customFormat="1" x14ac:dyDescent="0.2">
      <c r="A182" s="113">
        <v>43621</v>
      </c>
      <c r="B182" s="110">
        <v>42</v>
      </c>
      <c r="C182" s="111" t="s">
        <v>238</v>
      </c>
      <c r="D182" s="111" t="s">
        <v>181</v>
      </c>
      <c r="E182" s="112" t="s">
        <v>172</v>
      </c>
      <c r="F182" s="158"/>
    </row>
    <row r="183" spans="1:6" s="88" customFormat="1" x14ac:dyDescent="0.2">
      <c r="A183" s="113">
        <v>43634</v>
      </c>
      <c r="B183" s="110">
        <v>200.51</v>
      </c>
      <c r="C183" s="111" t="s">
        <v>239</v>
      </c>
      <c r="D183" s="111" t="s">
        <v>190</v>
      </c>
      <c r="E183" s="112" t="s">
        <v>214</v>
      </c>
      <c r="F183" s="158"/>
    </row>
    <row r="184" spans="1:6" s="88" customFormat="1" x14ac:dyDescent="0.2">
      <c r="A184" s="113"/>
      <c r="B184" s="110"/>
      <c r="C184" s="111"/>
      <c r="D184" s="111"/>
      <c r="E184" s="112"/>
      <c r="F184" s="158"/>
    </row>
    <row r="185" spans="1:6" s="88" customFormat="1" x14ac:dyDescent="0.2">
      <c r="A185" s="113"/>
      <c r="B185" s="110"/>
      <c r="C185" s="111"/>
      <c r="D185" s="111"/>
      <c r="E185" s="112"/>
      <c r="F185" s="158"/>
    </row>
    <row r="186" spans="1:6" s="88" customFormat="1" hidden="1" x14ac:dyDescent="0.2">
      <c r="A186" s="113"/>
      <c r="B186" s="110"/>
      <c r="C186" s="111"/>
      <c r="D186" s="111"/>
      <c r="E186" s="112"/>
      <c r="F186" s="158"/>
    </row>
    <row r="187" spans="1:6" ht="19.5" customHeight="1" x14ac:dyDescent="0.2">
      <c r="A187" s="113"/>
      <c r="B187" s="110"/>
      <c r="C187" s="111"/>
      <c r="D187" s="111"/>
      <c r="E187" s="112"/>
      <c r="F187" s="158"/>
    </row>
    <row r="188" spans="1:6" ht="10.5" customHeight="1" x14ac:dyDescent="0.2">
      <c r="A188" s="127" t="s">
        <v>155</v>
      </c>
      <c r="B188" s="128">
        <f>SUM(B25:B187)</f>
        <v>26732.46999999999</v>
      </c>
      <c r="C188" s="129" t="str">
        <f>IF(SUBTOTAL(3,B25:B187)=SUBTOTAL(103,B25:B187),'Summary and sign-off'!$A$47,'Summary and sign-off'!$A$48)</f>
        <v>Check - there are no hidden rows with data</v>
      </c>
      <c r="D188" s="171" t="str">
        <f>IF('Summary and sign-off'!F55='Summary and sign-off'!F53,'Summary and sign-off'!A50,'Summary and sign-off'!A49)</f>
        <v>Check - each entry provides sufficient information</v>
      </c>
      <c r="E188" s="171"/>
      <c r="F188" s="63"/>
    </row>
    <row r="189" spans="1:6" ht="24.75" customHeight="1" x14ac:dyDescent="0.2">
      <c r="A189" s="29"/>
      <c r="B189" s="24"/>
      <c r="C189" s="29"/>
      <c r="D189" s="29"/>
      <c r="E189" s="29"/>
      <c r="F189" s="28"/>
    </row>
    <row r="190" spans="1:6" ht="27" customHeight="1" x14ac:dyDescent="0.2">
      <c r="A190" s="172" t="s">
        <v>44</v>
      </c>
      <c r="B190" s="172"/>
      <c r="C190" s="172"/>
      <c r="D190" s="172"/>
      <c r="E190" s="172"/>
      <c r="F190" s="63"/>
    </row>
    <row r="191" spans="1:6" s="88" customFormat="1" ht="25.5" hidden="1" x14ac:dyDescent="0.2">
      <c r="A191" s="37" t="s">
        <v>49</v>
      </c>
      <c r="B191" s="37" t="s">
        <v>31</v>
      </c>
      <c r="C191" s="37" t="s">
        <v>147</v>
      </c>
      <c r="D191" s="37" t="s">
        <v>88</v>
      </c>
      <c r="E191" s="37" t="s">
        <v>76</v>
      </c>
      <c r="F191" s="62"/>
    </row>
    <row r="192" spans="1:6" s="88" customFormat="1" x14ac:dyDescent="0.2">
      <c r="A192" s="113">
        <v>43306</v>
      </c>
      <c r="B192" s="110">
        <v>64.349999999999994</v>
      </c>
      <c r="C192" s="111" t="s">
        <v>240</v>
      </c>
      <c r="D192" s="111" t="s">
        <v>205</v>
      </c>
      <c r="E192" s="112" t="s">
        <v>172</v>
      </c>
      <c r="F192" s="158"/>
    </row>
    <row r="193" spans="1:6" s="88" customFormat="1" x14ac:dyDescent="0.2">
      <c r="A193" s="113">
        <v>43319</v>
      </c>
      <c r="B193" s="110">
        <v>14.6</v>
      </c>
      <c r="C193" s="111" t="s">
        <v>270</v>
      </c>
      <c r="D193" s="111" t="s">
        <v>205</v>
      </c>
      <c r="E193" s="112" t="s">
        <v>172</v>
      </c>
      <c r="F193" s="158"/>
    </row>
    <row r="194" spans="1:6" s="88" customFormat="1" x14ac:dyDescent="0.2">
      <c r="A194" s="113">
        <v>43325</v>
      </c>
      <c r="B194" s="110">
        <v>13.2</v>
      </c>
      <c r="C194" s="111" t="s">
        <v>233</v>
      </c>
      <c r="D194" s="111" t="s">
        <v>205</v>
      </c>
      <c r="E194" s="112" t="s">
        <v>172</v>
      </c>
      <c r="F194" s="158"/>
    </row>
    <row r="195" spans="1:6" s="88" customFormat="1" x14ac:dyDescent="0.2">
      <c r="A195" s="113">
        <v>43371</v>
      </c>
      <c r="B195" s="110">
        <v>24.53</v>
      </c>
      <c r="C195" s="111" t="s">
        <v>270</v>
      </c>
      <c r="D195" s="111" t="s">
        <v>205</v>
      </c>
      <c r="E195" s="112" t="s">
        <v>172</v>
      </c>
      <c r="F195" s="158"/>
    </row>
    <row r="196" spans="1:6" s="88" customFormat="1" x14ac:dyDescent="0.2">
      <c r="A196" s="113">
        <v>43434</v>
      </c>
      <c r="B196" s="110">
        <v>29.81</v>
      </c>
      <c r="C196" s="111" t="s">
        <v>176</v>
      </c>
      <c r="D196" s="111" t="s">
        <v>205</v>
      </c>
      <c r="E196" s="112" t="s">
        <v>172</v>
      </c>
      <c r="F196" s="158"/>
    </row>
    <row r="197" spans="1:6" s="88" customFormat="1" x14ac:dyDescent="0.2">
      <c r="A197" s="113">
        <v>43437</v>
      </c>
      <c r="B197" s="110">
        <v>12.21</v>
      </c>
      <c r="C197" s="111" t="s">
        <v>268</v>
      </c>
      <c r="D197" s="111" t="s">
        <v>205</v>
      </c>
      <c r="E197" s="112" t="s">
        <v>172</v>
      </c>
      <c r="F197" s="158"/>
    </row>
    <row r="198" spans="1:6" s="88" customFormat="1" x14ac:dyDescent="0.2">
      <c r="A198" s="113">
        <v>43437</v>
      </c>
      <c r="B198" s="110">
        <v>10.56</v>
      </c>
      <c r="C198" s="111" t="s">
        <v>176</v>
      </c>
      <c r="D198" s="111" t="s">
        <v>205</v>
      </c>
      <c r="E198" s="112" t="s">
        <v>172</v>
      </c>
      <c r="F198" s="158"/>
    </row>
    <row r="199" spans="1:6" s="88" customFormat="1" x14ac:dyDescent="0.2">
      <c r="A199" s="113">
        <v>43481</v>
      </c>
      <c r="B199" s="110">
        <v>11.9</v>
      </c>
      <c r="C199" s="111" t="s">
        <v>176</v>
      </c>
      <c r="D199" s="111" t="s">
        <v>205</v>
      </c>
      <c r="E199" s="112" t="s">
        <v>172</v>
      </c>
      <c r="F199" s="158"/>
    </row>
    <row r="200" spans="1:6" s="88" customFormat="1" x14ac:dyDescent="0.2">
      <c r="A200" s="113">
        <v>43501</v>
      </c>
      <c r="B200" s="110">
        <v>10.45</v>
      </c>
      <c r="C200" s="111" t="s">
        <v>176</v>
      </c>
      <c r="D200" s="111" t="s">
        <v>205</v>
      </c>
      <c r="E200" s="112" t="s">
        <v>172</v>
      </c>
      <c r="F200" s="158"/>
    </row>
    <row r="201" spans="1:6" s="88" customFormat="1" x14ac:dyDescent="0.2">
      <c r="A201" s="113">
        <v>43508</v>
      </c>
      <c r="B201" s="110">
        <v>62.92</v>
      </c>
      <c r="C201" s="111" t="s">
        <v>176</v>
      </c>
      <c r="D201" s="111" t="s">
        <v>205</v>
      </c>
      <c r="E201" s="112" t="s">
        <v>172</v>
      </c>
      <c r="F201" s="158"/>
    </row>
    <row r="202" spans="1:6" s="88" customFormat="1" x14ac:dyDescent="0.2">
      <c r="A202" s="113">
        <v>43558</v>
      </c>
      <c r="B202" s="110">
        <v>34.1</v>
      </c>
      <c r="C202" s="111" t="s">
        <v>176</v>
      </c>
      <c r="D202" s="111" t="s">
        <v>205</v>
      </c>
      <c r="E202" s="112" t="s">
        <v>172</v>
      </c>
      <c r="F202" s="158"/>
    </row>
    <row r="203" spans="1:6" s="88" customFormat="1" x14ac:dyDescent="0.2">
      <c r="A203" s="113">
        <v>43564</v>
      </c>
      <c r="B203" s="110">
        <v>13.42</v>
      </c>
      <c r="C203" s="111" t="s">
        <v>269</v>
      </c>
      <c r="D203" s="111" t="s">
        <v>205</v>
      </c>
      <c r="E203" s="112" t="s">
        <v>172</v>
      </c>
      <c r="F203" s="158"/>
    </row>
    <row r="204" spans="1:6" s="88" customFormat="1" hidden="1" x14ac:dyDescent="0.2">
      <c r="A204" s="113"/>
      <c r="B204" s="110"/>
      <c r="C204" s="111"/>
      <c r="D204" s="111"/>
      <c r="E204" s="112"/>
      <c r="F204" s="1"/>
    </row>
    <row r="205" spans="1:6" s="88" customFormat="1" x14ac:dyDescent="0.2">
      <c r="A205" s="113"/>
      <c r="B205" s="110"/>
      <c r="C205" s="111"/>
      <c r="D205" s="111"/>
      <c r="E205" s="112"/>
      <c r="F205" s="1"/>
    </row>
    <row r="206" spans="1:6" s="88" customFormat="1" x14ac:dyDescent="0.2">
      <c r="A206" s="113"/>
      <c r="B206" s="110"/>
      <c r="C206" s="111"/>
      <c r="D206" s="111"/>
      <c r="E206" s="112"/>
      <c r="F206" s="1"/>
    </row>
    <row r="207" spans="1:6" ht="19.5" customHeight="1" x14ac:dyDescent="0.2">
      <c r="A207" s="113"/>
      <c r="B207" s="110"/>
      <c r="C207" s="111"/>
      <c r="D207" s="111"/>
      <c r="E207" s="112"/>
      <c r="F207" s="1"/>
    </row>
    <row r="208" spans="1:6" ht="10.5" customHeight="1" x14ac:dyDescent="0.2">
      <c r="A208" s="127" t="s">
        <v>152</v>
      </c>
      <c r="B208" s="128">
        <f>SUM(B192:B207)</f>
        <v>302.05</v>
      </c>
      <c r="C208" s="129" t="str">
        <f>IF(SUBTOTAL(3,B192:B207)=SUBTOTAL(103,B192:B207),'Summary and sign-off'!$A$47,'Summary and sign-off'!$A$48)</f>
        <v>Check - there are no hidden rows with data</v>
      </c>
      <c r="D208" s="171" t="str">
        <f>IF('Summary and sign-off'!F56='Summary and sign-off'!F53,'Summary and sign-off'!A50,'Summary and sign-off'!A49)</f>
        <v>Check - each entry provides sufficient information</v>
      </c>
      <c r="E208" s="171"/>
      <c r="F208" s="48"/>
    </row>
    <row r="209" spans="1:6" ht="34.5" customHeight="1" x14ac:dyDescent="0.2">
      <c r="A209" s="29"/>
      <c r="B209" s="96"/>
      <c r="C209" s="24"/>
      <c r="D209" s="29"/>
      <c r="E209" s="29"/>
      <c r="F209" s="29"/>
    </row>
    <row r="210" spans="1:6" ht="15" x14ac:dyDescent="0.2">
      <c r="A210" s="51" t="s">
        <v>1</v>
      </c>
      <c r="B210" s="97">
        <f>B21+B188+B208</f>
        <v>29269.639999999989</v>
      </c>
      <c r="C210" s="52"/>
      <c r="D210" s="52"/>
      <c r="E210" s="52"/>
      <c r="F210" s="28"/>
    </row>
    <row r="211" spans="1:6" x14ac:dyDescent="0.2">
      <c r="A211" s="29"/>
      <c r="B211" s="24"/>
      <c r="C211" s="29"/>
      <c r="D211" s="29"/>
      <c r="E211" s="29"/>
      <c r="F211" s="29"/>
    </row>
    <row r="212" spans="1:6" ht="12.6" customHeight="1" x14ac:dyDescent="0.2">
      <c r="A212" s="53" t="s">
        <v>8</v>
      </c>
      <c r="B212" s="27"/>
      <c r="C212" s="28"/>
      <c r="D212" s="28"/>
      <c r="E212" s="28"/>
      <c r="F212" s="29"/>
    </row>
    <row r="213" spans="1:6" ht="12.95" customHeight="1" x14ac:dyDescent="0.2">
      <c r="A213" s="25" t="s">
        <v>50</v>
      </c>
      <c r="B213" s="54"/>
      <c r="C213" s="54"/>
      <c r="D213" s="34"/>
      <c r="E213" s="34"/>
      <c r="F213" s="29"/>
    </row>
    <row r="214" spans="1:6" x14ac:dyDescent="0.2">
      <c r="A214" s="33" t="s">
        <v>156</v>
      </c>
      <c r="B214" s="29"/>
      <c r="C214" s="34"/>
      <c r="D214" s="29"/>
      <c r="E214" s="34"/>
      <c r="F214" s="29"/>
    </row>
    <row r="215" spans="1:6" x14ac:dyDescent="0.2">
      <c r="A215" s="33" t="s">
        <v>149</v>
      </c>
      <c r="B215" s="34"/>
      <c r="C215" s="34"/>
      <c r="D215" s="34"/>
      <c r="E215" s="55"/>
      <c r="F215" s="48"/>
    </row>
    <row r="216" spans="1:6" ht="12.95" customHeight="1" x14ac:dyDescent="0.2">
      <c r="A216" s="25" t="s">
        <v>157</v>
      </c>
      <c r="B216" s="27"/>
      <c r="C216" s="28"/>
      <c r="D216" s="28"/>
      <c r="E216" s="28"/>
      <c r="F216" s="29"/>
    </row>
    <row r="217" spans="1:6" x14ac:dyDescent="0.2">
      <c r="A217" s="33" t="s">
        <v>148</v>
      </c>
      <c r="B217" s="29"/>
      <c r="C217" s="34"/>
      <c r="D217" s="29"/>
      <c r="E217" s="34"/>
      <c r="F217" s="29"/>
    </row>
    <row r="218" spans="1:6" x14ac:dyDescent="0.2">
      <c r="A218" s="33" t="s">
        <v>153</v>
      </c>
      <c r="B218" s="34"/>
      <c r="C218" s="34"/>
      <c r="D218" s="34"/>
      <c r="E218" s="55"/>
      <c r="F218" s="48"/>
    </row>
    <row r="219" spans="1:6" x14ac:dyDescent="0.2">
      <c r="A219" s="38" t="s">
        <v>165</v>
      </c>
      <c r="B219" s="38"/>
      <c r="C219" s="38"/>
      <c r="D219" s="38"/>
      <c r="E219" s="55"/>
      <c r="F219" s="48"/>
    </row>
    <row r="220" spans="1:6" hidden="1" x14ac:dyDescent="0.2">
      <c r="A220" s="42"/>
      <c r="B220" s="29"/>
      <c r="C220" s="29"/>
      <c r="D220" s="29"/>
      <c r="E220" s="48"/>
      <c r="F220" s="48"/>
    </row>
    <row r="221" spans="1:6" hidden="1" x14ac:dyDescent="0.2">
      <c r="A221" s="42"/>
      <c r="B221" s="29"/>
      <c r="C221" s="29"/>
      <c r="D221" s="29"/>
      <c r="E221" s="48"/>
      <c r="F221" s="48"/>
    </row>
    <row r="222" spans="1:6" hidden="1" x14ac:dyDescent="0.2"/>
    <row r="223" spans="1:6" hidden="1" x14ac:dyDescent="0.2"/>
    <row r="224" spans="1:6" hidden="1" x14ac:dyDescent="0.2"/>
    <row r="225" spans="1:6" ht="12.75" hidden="1" customHeight="1" x14ac:dyDescent="0.2"/>
    <row r="226" spans="1:6" hidden="1" x14ac:dyDescent="0.2"/>
    <row r="227" spans="1:6" hidden="1" x14ac:dyDescent="0.2"/>
    <row r="228" spans="1:6" hidden="1" x14ac:dyDescent="0.2"/>
    <row r="229" spans="1:6" hidden="1" x14ac:dyDescent="0.2">
      <c r="A229" s="56"/>
      <c r="B229" s="48"/>
      <c r="C229" s="48"/>
      <c r="D229" s="48"/>
      <c r="E229" s="48"/>
      <c r="F229" s="48"/>
    </row>
    <row r="230" spans="1:6" hidden="1" x14ac:dyDescent="0.2">
      <c r="A230" s="56"/>
      <c r="B230" s="48"/>
      <c r="C230" s="48"/>
      <c r="D230" s="48"/>
      <c r="E230" s="48"/>
      <c r="F230" s="48"/>
    </row>
    <row r="231" spans="1:6" hidden="1" x14ac:dyDescent="0.2">
      <c r="A231" s="56"/>
      <c r="B231" s="48"/>
      <c r="C231" s="48"/>
      <c r="D231" s="48"/>
      <c r="E231" s="48"/>
      <c r="F231" s="48"/>
    </row>
    <row r="232" spans="1:6" hidden="1" x14ac:dyDescent="0.2">
      <c r="A232" s="56"/>
      <c r="B232" s="48"/>
      <c r="C232" s="48"/>
      <c r="D232" s="48"/>
      <c r="E232" s="48"/>
      <c r="F232" s="48"/>
    </row>
    <row r="233" spans="1:6" hidden="1" x14ac:dyDescent="0.2">
      <c r="A233" s="56"/>
      <c r="B233" s="48"/>
      <c r="C233" s="48"/>
      <c r="D233" s="48"/>
      <c r="E233" s="48"/>
      <c r="F233" s="48"/>
    </row>
    <row r="234" spans="1:6" hidden="1" x14ac:dyDescent="0.2"/>
    <row r="235" spans="1:6" hidden="1" x14ac:dyDescent="0.2"/>
    <row r="236" spans="1:6" hidden="1" x14ac:dyDescent="0.2"/>
    <row r="237" spans="1:6" hidden="1" x14ac:dyDescent="0.2"/>
    <row r="238" spans="1:6" hidden="1" x14ac:dyDescent="0.2"/>
    <row r="239" spans="1:6" hidden="1" x14ac:dyDescent="0.2"/>
    <row r="240" spans="1:6"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hidden="1"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sheetData>
  <sheetProtection sheet="1" formatCells="0" formatRows="0" insertColumns="0" insertRows="0" deleteRows="0"/>
  <mergeCells count="15">
    <mergeCell ref="B7:E7"/>
    <mergeCell ref="B5:E5"/>
    <mergeCell ref="D208:E208"/>
    <mergeCell ref="A1:E1"/>
    <mergeCell ref="A23:E23"/>
    <mergeCell ref="A190:E190"/>
    <mergeCell ref="B2:E2"/>
    <mergeCell ref="B3:E3"/>
    <mergeCell ref="B4:E4"/>
    <mergeCell ref="A8:E8"/>
    <mergeCell ref="A9:E9"/>
    <mergeCell ref="B6:E6"/>
    <mergeCell ref="D21:E21"/>
    <mergeCell ref="D188:E188"/>
    <mergeCell ref="A10:E10"/>
  </mergeCells>
  <dataValidations xWindow="150" yWindow="731"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20 A25:A187 A192:A207">
      <formula1>$B$4</formula1>
      <formula2>$B$5</formula2>
    </dataValidation>
    <dataValidation allowBlank="1" showInputMessage="1" showErrorMessage="1" prompt="Insert additional rows as needed:_x000a_- 'right click' on a row number (left of screen)_x000a_- select 'Insert' (this will insert a row above it)" sqref="A191 A24 A11"/>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rowBreaks count="2" manualBreakCount="2">
    <brk id="155" max="4" man="1"/>
    <brk id="208" max="4" man="1"/>
  </rowBreaks>
  <legacyDrawing r:id="rId2"/>
  <extLst>
    <ext xmlns:x14="http://schemas.microsoft.com/office/spreadsheetml/2009/9/main" uri="{CCE6A557-97BC-4b89-ADB6-D9C93CAAB3DF}">
      <x14:dataValidations xmlns:xm="http://schemas.microsoft.com/office/excel/2006/main" xWindow="150" yWindow="73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B12:B20 B25:B187 B192:B207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85"/>
  <sheetViews>
    <sheetView zoomScaleNormal="100" workbookViewId="0">
      <selection activeCell="B8" sqref="B8:F8"/>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67" t="s">
        <v>6</v>
      </c>
      <c r="B1" s="167"/>
      <c r="C1" s="167"/>
      <c r="D1" s="167"/>
      <c r="E1" s="167"/>
      <c r="F1" s="40"/>
    </row>
    <row r="2" spans="1:6" ht="21" customHeight="1" x14ac:dyDescent="0.2">
      <c r="A2" s="4" t="s">
        <v>2</v>
      </c>
      <c r="B2" s="170" t="str">
        <f>'Summary and sign-off'!B2:F2</f>
        <v>WorkSafe New Zealand</v>
      </c>
      <c r="C2" s="170"/>
      <c r="D2" s="170"/>
      <c r="E2" s="170"/>
      <c r="F2" s="40"/>
    </row>
    <row r="3" spans="1:6" ht="21" customHeight="1" x14ac:dyDescent="0.2">
      <c r="A3" s="4" t="s">
        <v>3</v>
      </c>
      <c r="B3" s="170" t="str">
        <f>'Summary and sign-off'!B3:F3</f>
        <v>Nicole Rosie</v>
      </c>
      <c r="C3" s="170"/>
      <c r="D3" s="170"/>
      <c r="E3" s="170"/>
      <c r="F3" s="40"/>
    </row>
    <row r="4" spans="1:6" ht="21" customHeight="1" x14ac:dyDescent="0.2">
      <c r="A4" s="4" t="s">
        <v>77</v>
      </c>
      <c r="B4" s="170">
        <f>'Summary and sign-off'!B4:F4</f>
        <v>43282</v>
      </c>
      <c r="C4" s="170"/>
      <c r="D4" s="170"/>
      <c r="E4" s="170"/>
      <c r="F4" s="40"/>
    </row>
    <row r="5" spans="1:6" ht="21" customHeight="1" x14ac:dyDescent="0.2">
      <c r="A5" s="4" t="s">
        <v>78</v>
      </c>
      <c r="B5" s="170">
        <f>'Summary and sign-off'!B5:F5</f>
        <v>43646</v>
      </c>
      <c r="C5" s="170"/>
      <c r="D5" s="170"/>
      <c r="E5" s="170"/>
      <c r="F5" s="40"/>
    </row>
    <row r="6" spans="1:6" ht="21" customHeight="1" x14ac:dyDescent="0.2">
      <c r="A6" s="4" t="s">
        <v>29</v>
      </c>
      <c r="B6" s="165" t="s">
        <v>64</v>
      </c>
      <c r="C6" s="165"/>
      <c r="D6" s="165"/>
      <c r="E6" s="165"/>
      <c r="F6" s="40"/>
    </row>
    <row r="7" spans="1:6" ht="21" customHeight="1" x14ac:dyDescent="0.2">
      <c r="A7" s="4" t="s">
        <v>104</v>
      </c>
      <c r="B7" s="165" t="s">
        <v>116</v>
      </c>
      <c r="C7" s="165"/>
      <c r="D7" s="165"/>
      <c r="E7" s="165"/>
      <c r="F7" s="40"/>
    </row>
    <row r="8" spans="1:6" ht="35.25" customHeight="1" x14ac:dyDescent="0.25">
      <c r="A8" s="180" t="s">
        <v>158</v>
      </c>
      <c r="B8" s="180"/>
      <c r="C8" s="181"/>
      <c r="D8" s="181"/>
      <c r="E8" s="181"/>
      <c r="F8" s="44"/>
    </row>
    <row r="9" spans="1:6" ht="35.25" customHeight="1" x14ac:dyDescent="0.25">
      <c r="A9" s="178" t="s">
        <v>135</v>
      </c>
      <c r="B9" s="179"/>
      <c r="C9" s="179"/>
      <c r="D9" s="179"/>
      <c r="E9" s="179"/>
      <c r="F9" s="44"/>
    </row>
    <row r="10" spans="1:6" ht="27" customHeight="1" x14ac:dyDescent="0.2">
      <c r="A10" s="37" t="s">
        <v>161</v>
      </c>
      <c r="B10" s="37" t="s">
        <v>31</v>
      </c>
      <c r="C10" s="37" t="s">
        <v>89</v>
      </c>
      <c r="D10" s="37" t="s">
        <v>87</v>
      </c>
      <c r="E10" s="37" t="s">
        <v>76</v>
      </c>
      <c r="F10" s="25"/>
    </row>
    <row r="11" spans="1:6" s="88" customFormat="1" hidden="1" x14ac:dyDescent="0.2">
      <c r="A11" s="109"/>
      <c r="B11" s="110"/>
      <c r="C11" s="115"/>
      <c r="D11" s="115"/>
      <c r="E11" s="116"/>
      <c r="F11" s="2"/>
    </row>
    <row r="12" spans="1:6" s="1" customFormat="1" x14ac:dyDescent="0.2">
      <c r="A12" s="109">
        <v>43423</v>
      </c>
      <c r="B12" s="110">
        <v>33</v>
      </c>
      <c r="C12" s="115" t="s">
        <v>171</v>
      </c>
      <c r="D12" s="115" t="s">
        <v>170</v>
      </c>
      <c r="E12" s="116" t="s">
        <v>172</v>
      </c>
      <c r="F12" s="159"/>
    </row>
    <row r="13" spans="1:6" s="1" customFormat="1" x14ac:dyDescent="0.2">
      <c r="A13" s="109">
        <v>43439</v>
      </c>
      <c r="B13" s="110">
        <v>42.45</v>
      </c>
      <c r="C13" s="115" t="s">
        <v>171</v>
      </c>
      <c r="D13" s="115" t="s">
        <v>173</v>
      </c>
      <c r="E13" s="116" t="s">
        <v>174</v>
      </c>
      <c r="F13" s="160"/>
    </row>
    <row r="14" spans="1:6" s="1" customFormat="1" x14ac:dyDescent="0.2">
      <c r="A14" s="109">
        <v>43495</v>
      </c>
      <c r="B14" s="110">
        <v>37.28</v>
      </c>
      <c r="C14" s="115" t="s">
        <v>171</v>
      </c>
      <c r="D14" s="115" t="s">
        <v>177</v>
      </c>
      <c r="E14" s="116" t="s">
        <v>172</v>
      </c>
      <c r="F14" s="159"/>
    </row>
    <row r="15" spans="1:6" s="1" customFormat="1" x14ac:dyDescent="0.2">
      <c r="A15" s="109">
        <v>43516</v>
      </c>
      <c r="B15" s="110">
        <v>12</v>
      </c>
      <c r="C15" s="115" t="s">
        <v>176</v>
      </c>
      <c r="D15" s="115" t="s">
        <v>173</v>
      </c>
      <c r="E15" s="116" t="s">
        <v>175</v>
      </c>
      <c r="F15" s="160"/>
    </row>
    <row r="16" spans="1:6" s="1" customFormat="1" x14ac:dyDescent="0.2">
      <c r="A16" s="109">
        <v>43503</v>
      </c>
      <c r="B16" s="110">
        <v>30</v>
      </c>
      <c r="C16" s="115" t="s">
        <v>176</v>
      </c>
      <c r="D16" s="115" t="s">
        <v>170</v>
      </c>
      <c r="E16" s="116" t="s">
        <v>172</v>
      </c>
      <c r="F16" s="160"/>
    </row>
    <row r="17" spans="1:6" s="1" customFormat="1" x14ac:dyDescent="0.2">
      <c r="A17" s="109">
        <v>43510</v>
      </c>
      <c r="B17" s="110">
        <v>12</v>
      </c>
      <c r="C17" s="115" t="s">
        <v>176</v>
      </c>
      <c r="D17" s="115" t="s">
        <v>170</v>
      </c>
      <c r="E17" s="116" t="s">
        <v>172</v>
      </c>
      <c r="F17" s="160"/>
    </row>
    <row r="18" spans="1:6" s="1" customFormat="1" x14ac:dyDescent="0.2">
      <c r="A18" s="109">
        <v>43511</v>
      </c>
      <c r="B18" s="110">
        <v>7.04</v>
      </c>
      <c r="C18" s="115" t="s">
        <v>171</v>
      </c>
      <c r="D18" s="115" t="s">
        <v>170</v>
      </c>
      <c r="E18" s="116" t="s">
        <v>172</v>
      </c>
      <c r="F18" s="160"/>
    </row>
    <row r="19" spans="1:6" s="1" customFormat="1" x14ac:dyDescent="0.2">
      <c r="A19" s="109">
        <v>43517</v>
      </c>
      <c r="B19" s="110">
        <v>19.399999999999999</v>
      </c>
      <c r="C19" s="115" t="s">
        <v>171</v>
      </c>
      <c r="D19" s="115" t="s">
        <v>177</v>
      </c>
      <c r="E19" s="116" t="s">
        <v>172</v>
      </c>
      <c r="F19" s="160"/>
    </row>
    <row r="20" spans="1:6" s="1" customFormat="1" x14ac:dyDescent="0.2">
      <c r="A20" s="109">
        <v>43530</v>
      </c>
      <c r="B20" s="110">
        <v>9.5</v>
      </c>
      <c r="C20" s="115" t="s">
        <v>171</v>
      </c>
      <c r="D20" s="115" t="s">
        <v>170</v>
      </c>
      <c r="E20" s="116" t="s">
        <v>172</v>
      </c>
      <c r="F20" s="160"/>
    </row>
    <row r="21" spans="1:6" s="88" customFormat="1" x14ac:dyDescent="0.2">
      <c r="A21" s="109">
        <v>43599</v>
      </c>
      <c r="B21" s="110">
        <v>10.199999999999999</v>
      </c>
      <c r="C21" s="115" t="s">
        <v>171</v>
      </c>
      <c r="D21" s="115" t="s">
        <v>170</v>
      </c>
      <c r="E21" s="116" t="s">
        <v>174</v>
      </c>
      <c r="F21" s="161"/>
    </row>
    <row r="22" spans="1:6" s="88" customFormat="1" x14ac:dyDescent="0.2">
      <c r="A22" s="109"/>
      <c r="B22" s="110"/>
      <c r="C22" s="115"/>
      <c r="D22" s="115"/>
      <c r="E22" s="116"/>
      <c r="F22" s="161"/>
    </row>
    <row r="23" spans="1:6" s="88" customFormat="1" x14ac:dyDescent="0.2">
      <c r="A23" s="109"/>
      <c r="B23" s="110"/>
      <c r="C23" s="115"/>
      <c r="D23" s="115"/>
      <c r="E23" s="116"/>
      <c r="F23" s="2"/>
    </row>
    <row r="24" spans="1:6" s="88" customFormat="1" x14ac:dyDescent="0.2">
      <c r="A24" s="109"/>
      <c r="B24" s="110"/>
      <c r="C24" s="115"/>
      <c r="D24" s="115"/>
      <c r="E24" s="116"/>
      <c r="F24" s="2"/>
    </row>
    <row r="25" spans="1:6" s="88" customFormat="1" ht="11.25" hidden="1" customHeight="1" x14ac:dyDescent="0.2">
      <c r="A25" s="109"/>
      <c r="B25" s="110"/>
      <c r="C25" s="115"/>
      <c r="D25" s="115"/>
      <c r="E25" s="116"/>
      <c r="F25" s="2"/>
    </row>
    <row r="26" spans="1:6" ht="34.5" customHeight="1" x14ac:dyDescent="0.2">
      <c r="A26" s="89" t="s">
        <v>129</v>
      </c>
      <c r="B26" s="101">
        <f>SUM(B11:B25)</f>
        <v>212.87</v>
      </c>
      <c r="C26" s="122" t="str">
        <f>IF(SUBTOTAL(3,B11:B25)=SUBTOTAL(103,B11:B25),'Summary and sign-off'!$A$47,'Summary and sign-off'!$A$48)</f>
        <v>Check - there are no hidden rows with data</v>
      </c>
      <c r="D26" s="171" t="str">
        <f>IF('Summary and sign-off'!F57='Summary and sign-off'!F53,'Summary and sign-off'!A50,'Summary and sign-off'!A49)</f>
        <v>Check - each entry provides sufficient information</v>
      </c>
      <c r="E26" s="171"/>
      <c r="F26" s="2"/>
    </row>
    <row r="27" spans="1:6" x14ac:dyDescent="0.2">
      <c r="A27" s="23"/>
      <c r="B27" s="22"/>
      <c r="C27" s="22"/>
      <c r="D27" s="22"/>
      <c r="E27" s="22"/>
      <c r="F27" s="40"/>
    </row>
    <row r="28" spans="1:6" x14ac:dyDescent="0.2">
      <c r="A28" s="23" t="s">
        <v>8</v>
      </c>
      <c r="B28" s="24"/>
      <c r="C28" s="29"/>
      <c r="D28" s="22"/>
      <c r="E28" s="22"/>
      <c r="F28" s="40"/>
    </row>
    <row r="29" spans="1:6" ht="12.75" customHeight="1" x14ac:dyDescent="0.2">
      <c r="A29" s="25" t="s">
        <v>160</v>
      </c>
      <c r="B29" s="25"/>
      <c r="C29" s="25"/>
      <c r="D29" s="25"/>
      <c r="E29" s="25"/>
      <c r="F29" s="40"/>
    </row>
    <row r="30" spans="1:6" x14ac:dyDescent="0.2">
      <c r="A30" s="25" t="s">
        <v>159</v>
      </c>
      <c r="B30" s="33"/>
      <c r="C30" s="45"/>
      <c r="D30" s="46"/>
      <c r="E30" s="46"/>
      <c r="F30" s="40"/>
    </row>
    <row r="31" spans="1:6" x14ac:dyDescent="0.2">
      <c r="A31" s="25" t="s">
        <v>157</v>
      </c>
      <c r="B31" s="27"/>
      <c r="C31" s="28"/>
      <c r="D31" s="28"/>
      <c r="E31" s="28"/>
      <c r="F31" s="29"/>
    </row>
    <row r="32" spans="1:6" x14ac:dyDescent="0.2">
      <c r="A32" s="33" t="s">
        <v>13</v>
      </c>
      <c r="B32" s="33"/>
      <c r="C32" s="45"/>
      <c r="D32" s="45"/>
      <c r="E32" s="45"/>
      <c r="F32" s="40"/>
    </row>
    <row r="33" spans="1:6" ht="12.75" customHeight="1" x14ac:dyDescent="0.2">
      <c r="A33" s="33" t="s">
        <v>166</v>
      </c>
      <c r="B33" s="33"/>
      <c r="C33" s="47"/>
      <c r="D33" s="47"/>
      <c r="E33" s="35"/>
      <c r="F33" s="40"/>
    </row>
    <row r="34" spans="1:6" x14ac:dyDescent="0.2">
      <c r="A34" s="22"/>
      <c r="B34" s="22"/>
      <c r="C34" s="22"/>
      <c r="D34" s="22"/>
      <c r="E34" s="22"/>
      <c r="F34" s="40"/>
    </row>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sheetData>
  <sheetProtection sheet="1" formatCells="0" insertRows="0" deleteRows="0"/>
  <mergeCells count="10">
    <mergeCell ref="D26:E26"/>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5">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87"/>
  <sheetViews>
    <sheetView topLeftCell="A25" zoomScaleNormal="100" workbookViewId="0">
      <selection activeCell="B8" sqref="B8:F8"/>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67" t="s">
        <v>6</v>
      </c>
      <c r="B1" s="167"/>
      <c r="C1" s="167"/>
      <c r="D1" s="167"/>
      <c r="E1" s="167"/>
      <c r="F1" s="26"/>
    </row>
    <row r="2" spans="1:6" ht="21" customHeight="1" x14ac:dyDescent="0.2">
      <c r="A2" s="4" t="s">
        <v>2</v>
      </c>
      <c r="B2" s="170" t="str">
        <f>'Summary and sign-off'!B2:F2</f>
        <v>WorkSafe New Zealand</v>
      </c>
      <c r="C2" s="170"/>
      <c r="D2" s="170"/>
      <c r="E2" s="170"/>
      <c r="F2" s="26"/>
    </row>
    <row r="3" spans="1:6" ht="21" customHeight="1" x14ac:dyDescent="0.2">
      <c r="A3" s="4" t="s">
        <v>3</v>
      </c>
      <c r="B3" s="170" t="str">
        <f>'Summary and sign-off'!B3:F3</f>
        <v>Nicole Rosie</v>
      </c>
      <c r="C3" s="170"/>
      <c r="D3" s="170"/>
      <c r="E3" s="170"/>
      <c r="F3" s="26"/>
    </row>
    <row r="4" spans="1:6" ht="21" customHeight="1" x14ac:dyDescent="0.2">
      <c r="A4" s="4" t="s">
        <v>77</v>
      </c>
      <c r="B4" s="170">
        <f>'Summary and sign-off'!B4:F4</f>
        <v>43282</v>
      </c>
      <c r="C4" s="170"/>
      <c r="D4" s="170"/>
      <c r="E4" s="170"/>
      <c r="F4" s="26"/>
    </row>
    <row r="5" spans="1:6" ht="21" customHeight="1" x14ac:dyDescent="0.2">
      <c r="A5" s="4" t="s">
        <v>78</v>
      </c>
      <c r="B5" s="170">
        <f>'Summary and sign-off'!B5:F5</f>
        <v>43646</v>
      </c>
      <c r="C5" s="170"/>
      <c r="D5" s="170"/>
      <c r="E5" s="170"/>
      <c r="F5" s="26"/>
    </row>
    <row r="6" spans="1:6" ht="21" customHeight="1" x14ac:dyDescent="0.2">
      <c r="A6" s="4" t="s">
        <v>29</v>
      </c>
      <c r="B6" s="165" t="s">
        <v>64</v>
      </c>
      <c r="C6" s="165"/>
      <c r="D6" s="165"/>
      <c r="E6" s="165"/>
      <c r="F6" s="36"/>
    </row>
    <row r="7" spans="1:6" ht="21" customHeight="1" x14ac:dyDescent="0.2">
      <c r="A7" s="4" t="s">
        <v>104</v>
      </c>
      <c r="B7" s="165" t="s">
        <v>116</v>
      </c>
      <c r="C7" s="165"/>
      <c r="D7" s="165"/>
      <c r="E7" s="165"/>
      <c r="F7" s="36"/>
    </row>
    <row r="8" spans="1:6" ht="35.25" customHeight="1" x14ac:dyDescent="0.2">
      <c r="A8" s="174" t="s">
        <v>0</v>
      </c>
      <c r="B8" s="174"/>
      <c r="C8" s="181"/>
      <c r="D8" s="181"/>
      <c r="E8" s="181"/>
      <c r="F8" s="26"/>
    </row>
    <row r="9" spans="1:6" ht="35.25" customHeight="1" x14ac:dyDescent="0.2">
      <c r="A9" s="182" t="s">
        <v>127</v>
      </c>
      <c r="B9" s="183"/>
      <c r="C9" s="183"/>
      <c r="D9" s="183"/>
      <c r="E9" s="183"/>
      <c r="F9" s="26"/>
    </row>
    <row r="10" spans="1:6" ht="27" customHeight="1" x14ac:dyDescent="0.2">
      <c r="A10" s="37" t="s">
        <v>49</v>
      </c>
      <c r="B10" s="37" t="s">
        <v>31</v>
      </c>
      <c r="C10" s="37" t="s">
        <v>51</v>
      </c>
      <c r="D10" s="37" t="s">
        <v>162</v>
      </c>
      <c r="E10" s="37" t="s">
        <v>76</v>
      </c>
      <c r="F10" s="38"/>
    </row>
    <row r="11" spans="1:6" s="88" customFormat="1" hidden="1" x14ac:dyDescent="0.2">
      <c r="A11" s="109"/>
      <c r="B11" s="110"/>
      <c r="C11" s="115"/>
      <c r="D11" s="115"/>
      <c r="E11" s="116"/>
      <c r="F11" s="3"/>
    </row>
    <row r="12" spans="1:6" s="88" customFormat="1" x14ac:dyDescent="0.2">
      <c r="A12" s="109">
        <v>43282</v>
      </c>
      <c r="B12" s="110">
        <v>690</v>
      </c>
      <c r="C12" s="115" t="s">
        <v>180</v>
      </c>
      <c r="D12" s="115" t="s">
        <v>181</v>
      </c>
      <c r="E12" s="116" t="s">
        <v>172</v>
      </c>
      <c r="F12" s="156"/>
    </row>
    <row r="13" spans="1:6" s="88" customFormat="1" x14ac:dyDescent="0.2">
      <c r="A13" s="109">
        <v>43312</v>
      </c>
      <c r="B13" s="110">
        <v>23.32</v>
      </c>
      <c r="C13" s="115" t="s">
        <v>187</v>
      </c>
      <c r="D13" s="115" t="s">
        <v>187</v>
      </c>
      <c r="E13" s="116" t="s">
        <v>172</v>
      </c>
      <c r="F13" s="156"/>
    </row>
    <row r="14" spans="1:6" s="88" customFormat="1" x14ac:dyDescent="0.2">
      <c r="A14" s="109">
        <v>43313</v>
      </c>
      <c r="B14" s="110">
        <v>690</v>
      </c>
      <c r="C14" s="115" t="s">
        <v>180</v>
      </c>
      <c r="D14" s="115" t="s">
        <v>181</v>
      </c>
      <c r="E14" s="116" t="s">
        <v>172</v>
      </c>
      <c r="F14" s="156"/>
    </row>
    <row r="15" spans="1:6" s="88" customFormat="1" x14ac:dyDescent="0.2">
      <c r="A15" s="109">
        <v>43344</v>
      </c>
      <c r="B15" s="110">
        <v>690</v>
      </c>
      <c r="C15" s="115" t="s">
        <v>180</v>
      </c>
      <c r="D15" s="115" t="s">
        <v>181</v>
      </c>
      <c r="E15" s="116" t="s">
        <v>172</v>
      </c>
      <c r="F15" s="156"/>
    </row>
    <row r="16" spans="1:6" s="88" customFormat="1" x14ac:dyDescent="0.2">
      <c r="A16" s="109">
        <v>43353</v>
      </c>
      <c r="B16" s="110">
        <v>34.93</v>
      </c>
      <c r="C16" s="115" t="s">
        <v>231</v>
      </c>
      <c r="D16" s="115" t="s">
        <v>230</v>
      </c>
      <c r="E16" s="116" t="s">
        <v>172</v>
      </c>
      <c r="F16" s="155"/>
    </row>
    <row r="17" spans="1:6" s="88" customFormat="1" x14ac:dyDescent="0.2">
      <c r="A17" s="109">
        <v>43357</v>
      </c>
      <c r="B17" s="110">
        <v>167.76</v>
      </c>
      <c r="C17" s="115" t="s">
        <v>229</v>
      </c>
      <c r="D17" s="115" t="s">
        <v>230</v>
      </c>
      <c r="E17" s="116" t="s">
        <v>172</v>
      </c>
      <c r="F17" s="156"/>
    </row>
    <row r="18" spans="1:6" s="88" customFormat="1" x14ac:dyDescent="0.2">
      <c r="A18" s="109">
        <v>43374</v>
      </c>
      <c r="B18" s="110">
        <v>690</v>
      </c>
      <c r="C18" s="115" t="s">
        <v>180</v>
      </c>
      <c r="D18" s="115" t="s">
        <v>181</v>
      </c>
      <c r="E18" s="116" t="s">
        <v>172</v>
      </c>
      <c r="F18" s="156"/>
    </row>
    <row r="19" spans="1:6" s="88" customFormat="1" x14ac:dyDescent="0.2">
      <c r="A19" s="109">
        <v>43391</v>
      </c>
      <c r="B19" s="110">
        <v>85</v>
      </c>
      <c r="C19" s="115" t="s">
        <v>232</v>
      </c>
      <c r="D19" s="115" t="s">
        <v>230</v>
      </c>
      <c r="E19" s="116" t="s">
        <v>172</v>
      </c>
      <c r="F19" s="156"/>
    </row>
    <row r="20" spans="1:6" s="88" customFormat="1" x14ac:dyDescent="0.2">
      <c r="A20" s="109">
        <v>43405</v>
      </c>
      <c r="B20" s="110">
        <v>690</v>
      </c>
      <c r="C20" s="115" t="s">
        <v>180</v>
      </c>
      <c r="D20" s="115" t="s">
        <v>181</v>
      </c>
      <c r="E20" s="116" t="s">
        <v>172</v>
      </c>
      <c r="F20" s="156"/>
    </row>
    <row r="21" spans="1:6" s="88" customFormat="1" x14ac:dyDescent="0.2">
      <c r="A21" s="109">
        <v>43435</v>
      </c>
      <c r="B21" s="110">
        <v>690</v>
      </c>
      <c r="C21" s="115" t="s">
        <v>180</v>
      </c>
      <c r="D21" s="115" t="s">
        <v>181</v>
      </c>
      <c r="E21" s="116" t="s">
        <v>172</v>
      </c>
      <c r="F21" s="156"/>
    </row>
    <row r="22" spans="1:6" s="88" customFormat="1" x14ac:dyDescent="0.2">
      <c r="A22" s="109">
        <v>43451</v>
      </c>
      <c r="B22" s="110">
        <v>25.3</v>
      </c>
      <c r="C22" s="115" t="s">
        <v>187</v>
      </c>
      <c r="D22" s="115" t="s">
        <v>187</v>
      </c>
      <c r="E22" s="116" t="s">
        <v>172</v>
      </c>
      <c r="F22" s="156"/>
    </row>
    <row r="23" spans="1:6" s="88" customFormat="1" x14ac:dyDescent="0.2">
      <c r="A23" s="109">
        <v>43451</v>
      </c>
      <c r="B23" s="110">
        <v>27.52</v>
      </c>
      <c r="C23" s="115" t="s">
        <v>187</v>
      </c>
      <c r="D23" s="115" t="s">
        <v>187</v>
      </c>
      <c r="E23" s="116" t="s">
        <v>172</v>
      </c>
      <c r="F23" s="156"/>
    </row>
    <row r="24" spans="1:6" s="88" customFormat="1" x14ac:dyDescent="0.2">
      <c r="A24" s="109">
        <v>43451</v>
      </c>
      <c r="B24" s="110">
        <v>27.8</v>
      </c>
      <c r="C24" s="115" t="s">
        <v>187</v>
      </c>
      <c r="D24" s="115" t="s">
        <v>187</v>
      </c>
      <c r="E24" s="116" t="s">
        <v>172</v>
      </c>
      <c r="F24" s="156"/>
    </row>
    <row r="25" spans="1:6" s="88" customFormat="1" x14ac:dyDescent="0.2">
      <c r="A25" s="109">
        <v>43466</v>
      </c>
      <c r="B25" s="110">
        <v>690</v>
      </c>
      <c r="C25" s="115" t="s">
        <v>180</v>
      </c>
      <c r="D25" s="115" t="s">
        <v>181</v>
      </c>
      <c r="E25" s="116" t="s">
        <v>172</v>
      </c>
      <c r="F25" s="156"/>
    </row>
    <row r="26" spans="1:6" s="88" customFormat="1" x14ac:dyDescent="0.2">
      <c r="A26" s="109">
        <v>43496</v>
      </c>
      <c r="B26" s="110">
        <v>83.31</v>
      </c>
      <c r="C26" s="115" t="s">
        <v>187</v>
      </c>
      <c r="D26" s="115" t="s">
        <v>187</v>
      </c>
      <c r="E26" s="116" t="s">
        <v>172</v>
      </c>
      <c r="F26" s="156"/>
    </row>
    <row r="27" spans="1:6" s="88" customFormat="1" x14ac:dyDescent="0.2">
      <c r="A27" s="109">
        <v>43496</v>
      </c>
      <c r="B27" s="110">
        <v>26.51</v>
      </c>
      <c r="C27" s="115" t="s">
        <v>187</v>
      </c>
      <c r="D27" s="115" t="s">
        <v>187</v>
      </c>
      <c r="E27" s="116" t="s">
        <v>172</v>
      </c>
      <c r="F27" s="156"/>
    </row>
    <row r="28" spans="1:6" s="88" customFormat="1" x14ac:dyDescent="0.2">
      <c r="A28" s="109">
        <v>43496</v>
      </c>
      <c r="B28" s="110">
        <v>26.82</v>
      </c>
      <c r="C28" s="115" t="s">
        <v>187</v>
      </c>
      <c r="D28" s="115" t="s">
        <v>187</v>
      </c>
      <c r="E28" s="116" t="s">
        <v>172</v>
      </c>
      <c r="F28" s="156"/>
    </row>
    <row r="29" spans="1:6" s="88" customFormat="1" x14ac:dyDescent="0.2">
      <c r="A29" s="109">
        <v>43497</v>
      </c>
      <c r="B29" s="110">
        <v>690</v>
      </c>
      <c r="C29" s="115" t="s">
        <v>180</v>
      </c>
      <c r="D29" s="115" t="s">
        <v>181</v>
      </c>
      <c r="E29" s="116" t="s">
        <v>172</v>
      </c>
      <c r="F29" s="156"/>
    </row>
    <row r="30" spans="1:6" s="88" customFormat="1" x14ac:dyDescent="0.2">
      <c r="A30" s="109">
        <v>43500</v>
      </c>
      <c r="B30" s="110">
        <v>525</v>
      </c>
      <c r="C30" s="115" t="s">
        <v>183</v>
      </c>
      <c r="D30" s="115" t="s">
        <v>184</v>
      </c>
      <c r="E30" s="116" t="s">
        <v>172</v>
      </c>
      <c r="F30" s="156"/>
    </row>
    <row r="31" spans="1:6" s="88" customFormat="1" x14ac:dyDescent="0.2">
      <c r="A31" s="109">
        <v>43504</v>
      </c>
      <c r="B31" s="110">
        <v>5175</v>
      </c>
      <c r="C31" s="115" t="s">
        <v>271</v>
      </c>
      <c r="D31" s="115" t="s">
        <v>216</v>
      </c>
      <c r="E31" s="116" t="s">
        <v>172</v>
      </c>
      <c r="F31" s="155"/>
    </row>
    <row r="32" spans="1:6" s="88" customFormat="1" x14ac:dyDescent="0.2">
      <c r="A32" s="109">
        <v>43524</v>
      </c>
      <c r="B32" s="110">
        <v>26.08</v>
      </c>
      <c r="C32" s="115" t="s">
        <v>187</v>
      </c>
      <c r="D32" s="115" t="s">
        <v>187</v>
      </c>
      <c r="E32" s="116" t="s">
        <v>172</v>
      </c>
      <c r="F32" s="156"/>
    </row>
    <row r="33" spans="1:6" s="88" customFormat="1" x14ac:dyDescent="0.2">
      <c r="A33" s="109">
        <v>43525</v>
      </c>
      <c r="B33" s="110">
        <v>690</v>
      </c>
      <c r="C33" s="115" t="s">
        <v>180</v>
      </c>
      <c r="D33" s="115" t="s">
        <v>181</v>
      </c>
      <c r="E33" s="116" t="s">
        <v>172</v>
      </c>
      <c r="F33" s="156"/>
    </row>
    <row r="34" spans="1:6" s="88" customFormat="1" x14ac:dyDescent="0.2">
      <c r="A34" s="109">
        <v>43555</v>
      </c>
      <c r="B34" s="110">
        <v>27.52</v>
      </c>
      <c r="C34" s="115" t="s">
        <v>187</v>
      </c>
      <c r="D34" s="115" t="s">
        <v>187</v>
      </c>
      <c r="E34" s="116" t="s">
        <v>172</v>
      </c>
      <c r="F34" s="156"/>
    </row>
    <row r="35" spans="1:6" s="88" customFormat="1" x14ac:dyDescent="0.2">
      <c r="A35" s="109">
        <v>43556</v>
      </c>
      <c r="B35" s="110">
        <v>575</v>
      </c>
      <c r="C35" s="115" t="s">
        <v>185</v>
      </c>
      <c r="D35" s="115" t="s">
        <v>186</v>
      </c>
      <c r="E35" s="116" t="s">
        <v>172</v>
      </c>
      <c r="F35" s="156"/>
    </row>
    <row r="36" spans="1:6" s="88" customFormat="1" x14ac:dyDescent="0.2">
      <c r="A36" s="109">
        <v>43556</v>
      </c>
      <c r="B36" s="110">
        <v>690</v>
      </c>
      <c r="C36" s="115" t="s">
        <v>180</v>
      </c>
      <c r="D36" s="115" t="s">
        <v>181</v>
      </c>
      <c r="E36" s="116" t="s">
        <v>172</v>
      </c>
      <c r="F36" s="156"/>
    </row>
    <row r="37" spans="1:6" s="88" customFormat="1" x14ac:dyDescent="0.2">
      <c r="A37" s="109">
        <v>43556</v>
      </c>
      <c r="B37" s="110">
        <v>74.709999999999994</v>
      </c>
      <c r="C37" s="115" t="s">
        <v>187</v>
      </c>
      <c r="D37" s="115" t="s">
        <v>187</v>
      </c>
      <c r="E37" s="116" t="s">
        <v>172</v>
      </c>
      <c r="F37" s="157"/>
    </row>
    <row r="38" spans="1:6" s="88" customFormat="1" x14ac:dyDescent="0.2">
      <c r="A38" s="109">
        <v>43556</v>
      </c>
      <c r="B38" s="110">
        <v>74.709999999999994</v>
      </c>
      <c r="C38" s="115" t="s">
        <v>187</v>
      </c>
      <c r="D38" s="115" t="s">
        <v>187</v>
      </c>
      <c r="E38" s="116" t="s">
        <v>172</v>
      </c>
      <c r="F38" s="157"/>
    </row>
    <row r="39" spans="1:6" s="88" customFormat="1" x14ac:dyDescent="0.2">
      <c r="A39" s="109">
        <v>43586</v>
      </c>
      <c r="B39" s="110">
        <v>690</v>
      </c>
      <c r="C39" s="115" t="s">
        <v>180</v>
      </c>
      <c r="D39" s="115" t="s">
        <v>181</v>
      </c>
      <c r="E39" s="116" t="s">
        <v>172</v>
      </c>
      <c r="F39" s="156"/>
    </row>
    <row r="40" spans="1:6" s="88" customFormat="1" x14ac:dyDescent="0.2">
      <c r="A40" s="109">
        <v>43604</v>
      </c>
      <c r="B40" s="110">
        <f>22784.41+575.61</f>
        <v>23360.02</v>
      </c>
      <c r="C40" s="115" t="s">
        <v>222</v>
      </c>
      <c r="D40" s="115" t="s">
        <v>216</v>
      </c>
      <c r="E40" s="116" t="s">
        <v>241</v>
      </c>
      <c r="F40" s="156"/>
    </row>
    <row r="41" spans="1:6" s="88" customFormat="1" x14ac:dyDescent="0.2">
      <c r="A41" s="113">
        <v>43617</v>
      </c>
      <c r="B41" s="110">
        <v>690</v>
      </c>
      <c r="C41" s="115" t="s">
        <v>180</v>
      </c>
      <c r="D41" s="115" t="s">
        <v>181</v>
      </c>
      <c r="E41" s="116" t="s">
        <v>172</v>
      </c>
      <c r="F41" s="157"/>
    </row>
    <row r="42" spans="1:6" s="88" customFormat="1" x14ac:dyDescent="0.2">
      <c r="A42" s="113">
        <v>43627</v>
      </c>
      <c r="B42" s="110">
        <v>4.25</v>
      </c>
      <c r="C42" s="115" t="s">
        <v>228</v>
      </c>
      <c r="D42" s="115" t="s">
        <v>181</v>
      </c>
      <c r="E42" s="116" t="s">
        <v>172</v>
      </c>
      <c r="F42" s="1"/>
    </row>
    <row r="43" spans="1:6" s="88" customFormat="1" x14ac:dyDescent="0.2">
      <c r="A43" s="113"/>
      <c r="B43" s="110"/>
      <c r="C43" s="115"/>
      <c r="D43" s="115"/>
      <c r="E43" s="116"/>
      <c r="F43" s="1"/>
    </row>
    <row r="44" spans="1:6" s="88" customFormat="1" x14ac:dyDescent="0.2">
      <c r="A44" s="113"/>
      <c r="B44" s="110"/>
      <c r="C44" s="115"/>
      <c r="D44" s="115"/>
      <c r="E44" s="116"/>
      <c r="F44" s="1"/>
    </row>
    <row r="45" spans="1:6" s="88" customFormat="1" x14ac:dyDescent="0.2">
      <c r="A45" s="113"/>
      <c r="B45" s="110"/>
      <c r="C45" s="115"/>
      <c r="D45" s="115"/>
      <c r="E45" s="116"/>
      <c r="F45" s="3"/>
    </row>
    <row r="46" spans="1:6" s="88" customFormat="1" hidden="1" x14ac:dyDescent="0.2">
      <c r="A46" s="109"/>
      <c r="B46" s="110"/>
      <c r="C46" s="115"/>
      <c r="D46" s="115"/>
      <c r="E46" s="116"/>
      <c r="F46" s="3"/>
    </row>
    <row r="47" spans="1:6" ht="34.5" customHeight="1" x14ac:dyDescent="0.2">
      <c r="A47" s="89" t="s">
        <v>136</v>
      </c>
      <c r="B47" s="101">
        <f>SUM(B11:B46)</f>
        <v>38650.559999999998</v>
      </c>
      <c r="C47" s="122" t="str">
        <f>IF(SUBTOTAL(3,B11:B46)=SUBTOTAL(103,B11:B46),'Summary and sign-off'!$A$47,'Summary and sign-off'!$A$48)</f>
        <v>Check - there are no hidden rows with data</v>
      </c>
      <c r="D47" s="171" t="str">
        <f>IF('Summary and sign-off'!F58='Summary and sign-off'!F53,'Summary and sign-off'!A50,'Summary and sign-off'!A49)</f>
        <v>Check - each entry provides sufficient information</v>
      </c>
      <c r="E47" s="171"/>
      <c r="F47" s="39"/>
    </row>
    <row r="48" spans="1:6" ht="14.1" customHeight="1" x14ac:dyDescent="0.2">
      <c r="A48" s="40"/>
      <c r="B48" s="29"/>
      <c r="C48" s="22"/>
      <c r="D48" s="22"/>
      <c r="E48" s="22"/>
      <c r="F48" s="26"/>
    </row>
    <row r="49" spans="1:6" x14ac:dyDescent="0.2">
      <c r="A49" s="23" t="s">
        <v>7</v>
      </c>
      <c r="B49" s="22"/>
      <c r="C49" s="22"/>
      <c r="D49" s="22"/>
      <c r="E49" s="22"/>
      <c r="F49" s="26"/>
    </row>
    <row r="50" spans="1:6" ht="12.6" customHeight="1" x14ac:dyDescent="0.2">
      <c r="A50" s="25" t="s">
        <v>50</v>
      </c>
      <c r="B50" s="22"/>
      <c r="C50" s="22"/>
      <c r="D50" s="22"/>
      <c r="E50" s="22"/>
      <c r="F50" s="26"/>
    </row>
    <row r="51" spans="1:6" x14ac:dyDescent="0.2">
      <c r="A51" s="25" t="s">
        <v>157</v>
      </c>
      <c r="B51" s="27"/>
      <c r="C51" s="28"/>
      <c r="D51" s="28"/>
      <c r="E51" s="28"/>
      <c r="F51" s="29"/>
    </row>
    <row r="52" spans="1:6" x14ac:dyDescent="0.2">
      <c r="A52" s="33" t="s">
        <v>13</v>
      </c>
      <c r="B52" s="34"/>
      <c r="C52" s="29"/>
      <c r="D52" s="29"/>
      <c r="E52" s="29"/>
      <c r="F52" s="29"/>
    </row>
    <row r="53" spans="1:6" ht="12.75" customHeight="1" x14ac:dyDescent="0.2">
      <c r="A53" s="33" t="s">
        <v>166</v>
      </c>
      <c r="B53" s="41"/>
      <c r="C53" s="35"/>
      <c r="D53" s="35"/>
      <c r="E53" s="35"/>
      <c r="F53" s="35"/>
    </row>
    <row r="54" spans="1:6" x14ac:dyDescent="0.2">
      <c r="A54" s="40"/>
      <c r="B54" s="42"/>
      <c r="C54" s="22"/>
      <c r="D54" s="22"/>
      <c r="E54" s="22"/>
      <c r="F54" s="40"/>
    </row>
    <row r="55" spans="1:6" hidden="1" x14ac:dyDescent="0.2">
      <c r="A55" s="22"/>
      <c r="B55" s="22"/>
      <c r="C55" s="22"/>
      <c r="D55" s="22"/>
      <c r="E55" s="40"/>
    </row>
    <row r="56" spans="1:6" ht="12.75" hidden="1" customHeight="1" x14ac:dyDescent="0.2"/>
    <row r="57" spans="1:6" hidden="1" x14ac:dyDescent="0.2">
      <c r="A57" s="43"/>
      <c r="B57" s="43"/>
      <c r="C57" s="43"/>
      <c r="D57" s="43"/>
      <c r="E57" s="43"/>
      <c r="F57" s="26"/>
    </row>
    <row r="58" spans="1:6" hidden="1" x14ac:dyDescent="0.2">
      <c r="A58" s="43"/>
      <c r="B58" s="43"/>
      <c r="C58" s="43"/>
      <c r="D58" s="43"/>
      <c r="E58" s="43"/>
      <c r="F58" s="26"/>
    </row>
    <row r="59" spans="1:6" hidden="1" x14ac:dyDescent="0.2">
      <c r="A59" s="43"/>
      <c r="B59" s="43"/>
      <c r="C59" s="43"/>
      <c r="D59" s="43"/>
      <c r="E59" s="43"/>
      <c r="F59" s="26"/>
    </row>
    <row r="60" spans="1:6" hidden="1" x14ac:dyDescent="0.2">
      <c r="A60" s="43"/>
      <c r="B60" s="43"/>
      <c r="C60" s="43"/>
      <c r="D60" s="43"/>
      <c r="E60" s="43"/>
      <c r="F60" s="26"/>
    </row>
    <row r="61" spans="1:6" hidden="1" x14ac:dyDescent="0.2">
      <c r="A61" s="43"/>
      <c r="B61" s="43"/>
      <c r="C61" s="43"/>
      <c r="D61" s="43"/>
      <c r="E61" s="43"/>
      <c r="F61" s="26"/>
    </row>
    <row r="62" spans="1:6" hidden="1" x14ac:dyDescent="0.2"/>
    <row r="63" spans="1:6" hidden="1" x14ac:dyDescent="0.2"/>
    <row r="64" spans="1:6"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sheetData>
  <sheetProtection sheet="1" formatCells="0" insertRows="0" deleteRows="0"/>
  <mergeCells count="10">
    <mergeCell ref="D47:E47"/>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46">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B8" sqref="B8:F8"/>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7" ht="26.25" customHeight="1" x14ac:dyDescent="0.2">
      <c r="A1" s="167" t="s">
        <v>32</v>
      </c>
      <c r="B1" s="167"/>
      <c r="C1" s="167"/>
      <c r="D1" s="167"/>
      <c r="E1" s="167"/>
      <c r="F1" s="167"/>
    </row>
    <row r="2" spans="1:7" ht="21" customHeight="1" x14ac:dyDescent="0.2">
      <c r="A2" s="4" t="s">
        <v>2</v>
      </c>
      <c r="B2" s="170" t="str">
        <f>'Summary and sign-off'!B2:F2</f>
        <v>WorkSafe New Zealand</v>
      </c>
      <c r="C2" s="170"/>
      <c r="D2" s="170"/>
      <c r="E2" s="170"/>
      <c r="F2" s="170"/>
    </row>
    <row r="3" spans="1:7" ht="21" customHeight="1" x14ac:dyDescent="0.2">
      <c r="A3" s="4" t="s">
        <v>3</v>
      </c>
      <c r="B3" s="170" t="str">
        <f>'Summary and sign-off'!B3:F3</f>
        <v>Nicole Rosie</v>
      </c>
      <c r="C3" s="170"/>
      <c r="D3" s="170"/>
      <c r="E3" s="170"/>
      <c r="F3" s="170"/>
    </row>
    <row r="4" spans="1:7" ht="21" customHeight="1" x14ac:dyDescent="0.2">
      <c r="A4" s="4" t="s">
        <v>77</v>
      </c>
      <c r="B4" s="170">
        <f>'Summary and sign-off'!B4:F4</f>
        <v>43282</v>
      </c>
      <c r="C4" s="170"/>
      <c r="D4" s="170"/>
      <c r="E4" s="170"/>
      <c r="F4" s="170"/>
    </row>
    <row r="5" spans="1:7" ht="21" customHeight="1" x14ac:dyDescent="0.2">
      <c r="A5" s="4" t="s">
        <v>78</v>
      </c>
      <c r="B5" s="170">
        <f>'Summary and sign-off'!B5:F5</f>
        <v>43646</v>
      </c>
      <c r="C5" s="170"/>
      <c r="D5" s="170"/>
      <c r="E5" s="170"/>
      <c r="F5" s="170"/>
    </row>
    <row r="6" spans="1:7" ht="21" customHeight="1" x14ac:dyDescent="0.2">
      <c r="A6" s="4" t="s">
        <v>167</v>
      </c>
      <c r="B6" s="165" t="s">
        <v>64</v>
      </c>
      <c r="C6" s="165"/>
      <c r="D6" s="165"/>
      <c r="E6" s="165"/>
      <c r="F6" s="165"/>
    </row>
    <row r="7" spans="1:7" ht="21" customHeight="1" x14ac:dyDescent="0.2">
      <c r="A7" s="4" t="s">
        <v>104</v>
      </c>
      <c r="B7" s="165" t="s">
        <v>116</v>
      </c>
      <c r="C7" s="165"/>
      <c r="D7" s="165"/>
      <c r="E7" s="165"/>
      <c r="F7" s="165"/>
    </row>
    <row r="8" spans="1:7" ht="36" customHeight="1" x14ac:dyDescent="0.2">
      <c r="A8" s="174" t="s">
        <v>52</v>
      </c>
      <c r="B8" s="174"/>
      <c r="C8" s="174"/>
      <c r="D8" s="174"/>
      <c r="E8" s="174"/>
      <c r="F8" s="174"/>
    </row>
    <row r="9" spans="1:7" ht="36" customHeight="1" x14ac:dyDescent="0.2">
      <c r="A9" s="182" t="s">
        <v>134</v>
      </c>
      <c r="B9" s="183"/>
      <c r="C9" s="183"/>
      <c r="D9" s="183"/>
      <c r="E9" s="183"/>
      <c r="F9" s="183"/>
    </row>
    <row r="10" spans="1:7" ht="39" customHeight="1" x14ac:dyDescent="0.2">
      <c r="A10" s="18" t="s">
        <v>49</v>
      </c>
      <c r="B10" s="9" t="s">
        <v>163</v>
      </c>
      <c r="C10" s="9" t="s">
        <v>82</v>
      </c>
      <c r="D10" s="9" t="s">
        <v>33</v>
      </c>
      <c r="E10" s="9" t="s">
        <v>83</v>
      </c>
      <c r="F10" s="9" t="s">
        <v>126</v>
      </c>
    </row>
    <row r="11" spans="1:7" s="88" customFormat="1" hidden="1" x14ac:dyDescent="0.2">
      <c r="A11" s="113"/>
      <c r="B11" s="115"/>
      <c r="C11" s="121"/>
      <c r="D11" s="115"/>
      <c r="E11" s="117"/>
      <c r="F11" s="116"/>
    </row>
    <row r="12" spans="1:7" s="88" customFormat="1" ht="38.25" x14ac:dyDescent="0.2">
      <c r="A12" s="113">
        <v>43446</v>
      </c>
      <c r="B12" s="118" t="s">
        <v>219</v>
      </c>
      <c r="C12" s="121" t="s">
        <v>36</v>
      </c>
      <c r="D12" s="118" t="s">
        <v>244</v>
      </c>
      <c r="E12" s="117">
        <v>150</v>
      </c>
      <c r="F12" s="119" t="s">
        <v>246</v>
      </c>
      <c r="G12" s="162"/>
    </row>
    <row r="13" spans="1:7" s="88" customFormat="1" x14ac:dyDescent="0.2">
      <c r="A13" s="113">
        <v>43585</v>
      </c>
      <c r="B13" s="118" t="s">
        <v>220</v>
      </c>
      <c r="C13" s="121" t="s">
        <v>36</v>
      </c>
      <c r="D13" s="118" t="s">
        <v>245</v>
      </c>
      <c r="E13" s="117">
        <v>80</v>
      </c>
      <c r="F13" s="119" t="s">
        <v>221</v>
      </c>
      <c r="G13" s="162"/>
    </row>
    <row r="14" spans="1:7" s="88" customFormat="1" x14ac:dyDescent="0.2">
      <c r="A14" s="113"/>
      <c r="B14" s="118"/>
      <c r="C14" s="121"/>
      <c r="D14" s="118"/>
      <c r="E14" s="117"/>
      <c r="F14" s="119"/>
    </row>
    <row r="15" spans="1:7" s="88" customFormat="1" x14ac:dyDescent="0.2">
      <c r="A15" s="113"/>
      <c r="B15" s="118"/>
      <c r="C15" s="121"/>
      <c r="D15" s="118"/>
      <c r="E15" s="117"/>
      <c r="F15" s="119"/>
    </row>
    <row r="16" spans="1:7" s="88" customFormat="1" x14ac:dyDescent="0.2">
      <c r="A16" s="113"/>
      <c r="B16" s="118"/>
      <c r="C16" s="121"/>
      <c r="D16" s="118"/>
      <c r="E16" s="117"/>
      <c r="F16" s="119"/>
    </row>
    <row r="17" spans="1:7" s="88" customFormat="1" hidden="1" x14ac:dyDescent="0.2">
      <c r="A17" s="113"/>
      <c r="B17" s="115"/>
      <c r="C17" s="121"/>
      <c r="D17" s="115"/>
      <c r="E17" s="117"/>
      <c r="F17" s="116"/>
    </row>
    <row r="18" spans="1:7" ht="34.5" customHeight="1" x14ac:dyDescent="0.2">
      <c r="A18" s="90" t="s">
        <v>164</v>
      </c>
      <c r="B18" s="91" t="s">
        <v>35</v>
      </c>
      <c r="C18" s="92">
        <f>C19+C20</f>
        <v>2</v>
      </c>
      <c r="D18" s="130" t="str">
        <f>IF(SUBTOTAL(3,C11:C17)=SUBTOTAL(103,C11:C17),'Summary and sign-off'!$A$47,'Summary and sign-off'!$A$48)</f>
        <v>Check - there are no hidden rows with data</v>
      </c>
      <c r="E18" s="184" t="str">
        <f>IF('Summary and sign-off'!F59='Summary and sign-off'!F53,'Summary and sign-off'!A51,'Summary and sign-off'!A49)</f>
        <v>Check - each entry provides sufficient information</v>
      </c>
      <c r="F18" s="184"/>
      <c r="G18" s="88"/>
    </row>
    <row r="19" spans="1:7" ht="25.5" customHeight="1" x14ac:dyDescent="0.25">
      <c r="A19" s="93"/>
      <c r="B19" s="94" t="s">
        <v>36</v>
      </c>
      <c r="C19" s="95">
        <f>COUNTIF(C11:C17,'Summary and sign-off'!A44)</f>
        <v>2</v>
      </c>
      <c r="D19" s="19"/>
      <c r="E19" s="20"/>
      <c r="F19" s="21"/>
    </row>
    <row r="20" spans="1:7" ht="25.5" customHeight="1" x14ac:dyDescent="0.25">
      <c r="A20" s="93"/>
      <c r="B20" s="94" t="s">
        <v>34</v>
      </c>
      <c r="C20" s="95">
        <f>COUNTIF(C11:C17,'Summary and sign-off'!A45)</f>
        <v>0</v>
      </c>
      <c r="D20" s="19"/>
      <c r="E20" s="20"/>
      <c r="F20" s="21"/>
    </row>
    <row r="21" spans="1:7" x14ac:dyDescent="0.2">
      <c r="A21" s="22"/>
      <c r="B21" s="23"/>
      <c r="C21" s="22"/>
      <c r="D21" s="24"/>
      <c r="E21" s="24"/>
      <c r="F21" s="22"/>
    </row>
    <row r="22" spans="1:7" x14ac:dyDescent="0.2">
      <c r="A22" s="23" t="s">
        <v>7</v>
      </c>
      <c r="B22" s="23"/>
      <c r="C22" s="23"/>
      <c r="D22" s="23"/>
      <c r="E22" s="23"/>
      <c r="F22" s="23"/>
    </row>
    <row r="23" spans="1:7" ht="12.6" customHeight="1" x14ac:dyDescent="0.2">
      <c r="A23" s="25" t="s">
        <v>50</v>
      </c>
      <c r="B23" s="22"/>
      <c r="C23" s="22"/>
      <c r="D23" s="22"/>
      <c r="E23" s="22"/>
      <c r="F23" s="26"/>
    </row>
    <row r="24" spans="1:7" x14ac:dyDescent="0.2">
      <c r="A24" s="25" t="s">
        <v>157</v>
      </c>
      <c r="B24" s="27"/>
      <c r="C24" s="28"/>
      <c r="D24" s="28"/>
      <c r="E24" s="28"/>
      <c r="F24" s="29"/>
    </row>
    <row r="25" spans="1:7" x14ac:dyDescent="0.2">
      <c r="A25" s="25" t="s">
        <v>15</v>
      </c>
      <c r="B25" s="30"/>
      <c r="C25" s="30"/>
      <c r="D25" s="30"/>
      <c r="E25" s="30"/>
      <c r="F25" s="30"/>
    </row>
    <row r="26" spans="1:7" ht="12.75" customHeight="1" x14ac:dyDescent="0.2">
      <c r="A26" s="25" t="s">
        <v>93</v>
      </c>
      <c r="B26" s="22"/>
      <c r="C26" s="22"/>
      <c r="D26" s="22"/>
      <c r="E26" s="22"/>
      <c r="F26" s="22"/>
    </row>
    <row r="27" spans="1:7" ht="12.95" customHeight="1" x14ac:dyDescent="0.2">
      <c r="A27" s="31" t="s">
        <v>37</v>
      </c>
      <c r="B27" s="32"/>
      <c r="C27" s="32"/>
      <c r="D27" s="32"/>
      <c r="E27" s="32"/>
      <c r="F27" s="32"/>
    </row>
    <row r="28" spans="1:7" x14ac:dyDescent="0.2">
      <c r="A28" s="33" t="s">
        <v>53</v>
      </c>
      <c r="B28" s="34"/>
      <c r="C28" s="29"/>
      <c r="D28" s="29"/>
      <c r="E28" s="29"/>
      <c r="F28" s="29"/>
    </row>
    <row r="29" spans="1:7" ht="12.75" customHeight="1" x14ac:dyDescent="0.2">
      <c r="A29" s="33" t="s">
        <v>166</v>
      </c>
      <c r="B29" s="25"/>
      <c r="C29" s="35"/>
      <c r="D29" s="35"/>
      <c r="E29" s="35"/>
      <c r="F29" s="35"/>
    </row>
    <row r="30" spans="1:7" ht="12.75" customHeight="1" x14ac:dyDescent="0.2">
      <c r="A30" s="25"/>
      <c r="B30" s="25"/>
      <c r="C30" s="35"/>
      <c r="D30" s="35"/>
      <c r="E30" s="35"/>
      <c r="F30" s="35"/>
    </row>
    <row r="31" spans="1:7" ht="12.75" hidden="1" customHeight="1" x14ac:dyDescent="0.2">
      <c r="A31" s="25"/>
      <c r="B31" s="25"/>
      <c r="C31" s="35"/>
      <c r="D31" s="35"/>
      <c r="E31" s="35"/>
      <c r="F31" s="35"/>
    </row>
    <row r="32" spans="1:7" hidden="1" x14ac:dyDescent="0.2"/>
    <row r="33" spans="1:6" hidden="1" x14ac:dyDescent="0.2"/>
    <row r="34" spans="1:6" hidden="1" x14ac:dyDescent="0.2">
      <c r="A34" s="23"/>
      <c r="B34" s="23"/>
      <c r="C34" s="23"/>
      <c r="D34" s="23"/>
      <c r="E34" s="23"/>
      <c r="F34" s="23"/>
    </row>
    <row r="35" spans="1:6" hidden="1" x14ac:dyDescent="0.2">
      <c r="A35" s="23"/>
      <c r="B35" s="23"/>
      <c r="C35" s="23"/>
      <c r="D35" s="23"/>
      <c r="E35" s="23"/>
      <c r="F35" s="23"/>
    </row>
    <row r="36" spans="1:6" hidden="1" x14ac:dyDescent="0.2">
      <c r="A36" s="23"/>
      <c r="B36" s="23"/>
      <c r="C36" s="23"/>
      <c r="D36" s="23"/>
      <c r="E36" s="23"/>
      <c r="F36" s="23"/>
    </row>
    <row r="37" spans="1:6" hidden="1" x14ac:dyDescent="0.2">
      <c r="A37" s="23"/>
      <c r="B37" s="23"/>
      <c r="C37" s="23"/>
      <c r="D37" s="23"/>
      <c r="E37" s="23"/>
      <c r="F37" s="23"/>
    </row>
    <row r="38" spans="1:6" hidden="1" x14ac:dyDescent="0.2">
      <c r="A38" s="23"/>
      <c r="B38" s="23"/>
      <c r="C38" s="23"/>
      <c r="D38" s="23"/>
      <c r="E38" s="23"/>
      <c r="F38" s="23"/>
    </row>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x14ac:dyDescent="0.2"/>
    <row r="60" x14ac:dyDescent="0.2"/>
    <row r="61" x14ac:dyDescent="0.2"/>
    <row r="62" x14ac:dyDescent="0.2"/>
    <row r="63" x14ac:dyDescent="0.2"/>
    <row r="64" x14ac:dyDescent="0.2"/>
    <row r="65" x14ac:dyDescent="0.2"/>
  </sheetData>
  <sheetProtection sheet="1" formatCells="0" insertRows="0" deleteRows="0"/>
  <mergeCells count="10">
    <mergeCell ref="E18:F18"/>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7">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C11:C17</xm:sqref>
        </x14:dataValidation>
        <x14:dataValidation type="list" errorStyle="information" operator="greaterThan" allowBlank="1" showInputMessage="1" prompt="Provide specific $ value if possible">
          <x14:formula1>
            <xm:f>'Summary and sign-off'!$A$38:$A$43</xm:f>
          </x14:formula1>
          <xm:sqref>E11:E17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12165527-d881-4234-97f9-ee139a3f0c31"/>
    <ds:schemaRef ds:uri="http://purl.org/dc/elements/1.1/"/>
    <ds:schemaRef ds:uri="http://schemas.openxmlformats.org/package/2006/metadata/core-properties"/>
    <ds:schemaRef ds:uri="http://www.w3.org/XML/1998/namespace"/>
    <ds:schemaRef ds:uri="http://purl.org/dc/dcmitype/"/>
    <ds:schemaRef ds:uri="http://purl.org/dc/terms/"/>
    <ds:schemaRef ds:uri="http://schemas.microsoft.com/office/2006/metadata/properties"/>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Wai Li Do</cp:lastModifiedBy>
  <cp:lastPrinted>2019-07-28T22:33:02Z</cp:lastPrinted>
  <dcterms:created xsi:type="dcterms:W3CDTF">2010-10-17T20:59:02Z</dcterms:created>
  <dcterms:modified xsi:type="dcterms:W3CDTF">2019-07-29T02:40:12Z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