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https://worksafenz-my.sharepoint.com/personal/rolly_clavecilla_worksafe_govt_nz/Documents/Documents/Financial Reporting/CE Expenses disclosure 2022-23/"/>
    </mc:Choice>
  </mc:AlternateContent>
  <xr:revisionPtr revIDLastSave="178" documentId="8_{910559D0-68AE-4376-8938-2A6F8AAB2F1C}" xr6:coauthVersionLast="47" xr6:coauthVersionMax="47" xr10:uidLastSave="{FA955E2A-1B47-4EA5-8598-12190CC9CD94}"/>
  <bookViews>
    <workbookView xWindow="-110" yWindow="-110" windowWidth="19420" windowHeight="1042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expenses'!$A$1:$E$62</definedName>
    <definedName name="_xlnm.Print_Area" localSheetId="5">'Gifts and benefits'!$A$1:$F$38</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Travel!$A$1:$E$170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4" l="1"/>
  <c r="C56" i="3"/>
  <c r="C25" i="2"/>
  <c r="C70" i="1"/>
  <c r="C159" i="1"/>
  <c r="C22" i="1"/>
  <c r="B6" i="13" l="1"/>
  <c r="E60" i="13"/>
  <c r="C60" i="13"/>
  <c r="C29" i="4"/>
  <c r="C28" i="4"/>
  <c r="B60" i="13" l="1"/>
  <c r="B59" i="13"/>
  <c r="D59" i="13"/>
  <c r="B58" i="13"/>
  <c r="D58" i="13"/>
  <c r="D57" i="13"/>
  <c r="B57" i="13"/>
  <c r="D56" i="13"/>
  <c r="B56" i="13"/>
  <c r="D55" i="13"/>
  <c r="B55" i="13"/>
  <c r="B2" i="4"/>
  <c r="B3" i="4"/>
  <c r="B2" i="3"/>
  <c r="B3" i="3"/>
  <c r="B2" i="2"/>
  <c r="B3" i="2"/>
  <c r="B2" i="1"/>
  <c r="B3" i="1"/>
  <c r="F58" i="13" l="1"/>
  <c r="D25" i="2" s="1"/>
  <c r="F60" i="13"/>
  <c r="E27" i="4" s="1"/>
  <c r="F59" i="13"/>
  <c r="D56" i="3" s="1"/>
  <c r="F57" i="13"/>
  <c r="D159" i="1" s="1"/>
  <c r="F56" i="13"/>
  <c r="D70" i="1" s="1"/>
  <c r="F55" i="13"/>
  <c r="D22" i="1" s="1"/>
  <c r="C13" i="13"/>
  <c r="C12" i="13"/>
  <c r="C11" i="13"/>
  <c r="C16" i="13" l="1"/>
  <c r="C17" i="13"/>
  <c r="B5" i="4" l="1"/>
  <c r="B4" i="4"/>
  <c r="B5" i="3"/>
  <c r="B4" i="3"/>
  <c r="B5" i="2"/>
  <c r="B4" i="2"/>
  <c r="B5" i="1"/>
  <c r="B4" i="1"/>
  <c r="C15" i="13" l="1"/>
  <c r="F12" i="13" l="1"/>
  <c r="C27" i="4"/>
  <c r="F11" i="13" s="1"/>
  <c r="F13" i="13" l="1"/>
  <c r="B159" i="1"/>
  <c r="B17" i="13" s="1"/>
  <c r="B70" i="1"/>
  <c r="B16" i="13" s="1"/>
  <c r="B22" i="1"/>
  <c r="B15" i="13" s="1"/>
  <c r="B56" i="3" l="1"/>
  <c r="B13" i="13" s="1"/>
  <c r="B25" i="2"/>
  <c r="B12" i="13" s="1"/>
  <c r="B11" i="13" l="1"/>
  <c r="B1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7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<sst xmlns="http://schemas.openxmlformats.org/spreadsheetml/2006/main" count="818" uniqueCount="362">
  <si>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</si>
  <si>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</si>
  <si>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</si>
  <si>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</si>
  <si>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</si>
  <si>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</si>
  <si>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</si>
  <si>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</si>
  <si>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</si>
  <si>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</si>
  <si>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</si>
  <si>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</si>
  <si>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</si>
  <si>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</si>
  <si>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</si>
  <si>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</si>
  <si>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</si>
  <si>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</si>
  <si>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</si>
  <si>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</si>
  <si>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</si>
  <si>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</si>
  <si>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</si>
  <si>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</si>
  <si>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</si>
  <si>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</si>
  <si>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</si>
  <si>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</si>
  <si>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</si>
  <si>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</si>
  <si>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</si>
  <si>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</si>
  <si>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</si>
  <si>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</si>
  <si>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</si>
  <si>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</si>
  <si>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</si>
  <si>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</si>
  <si>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</si>
  <si>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</si>
  <si>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</si>
  <si>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</si>
  <si>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</si>
  <si>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</si>
  <si>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</si>
  <si>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</si>
  <si>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</si>
  <si>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</si>
  <si>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</si>
  <si>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</si>
  <si>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</si>
  <si>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</si>
  <si>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</si>
  <si>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</si>
  <si>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</si>
  <si>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</si>
  <si>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</si>
  <si>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</si>
  <si>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</si>
  <si>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</si>
  <si>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</si>
  <si>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</si>
  <si>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</si>
  <si>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</si>
  <si>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</si>
  <si>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</si>
  <si>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</si>
  <si>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</si>
  <si>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</si>
  <si>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</si>
  <si>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</si>
  <si>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</si>
  <si>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</si>
  <si>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</si>
  <si>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</si>
  <si>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</si>
  <si>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</si>
  <si>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</si>
  <si>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</si>
  <si>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</si>
  <si>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</si>
  <si>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</si>
  <si>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</si>
  <si>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</si>
  <si>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</si>
  <si>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</si>
  <si>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</si>
  <si>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</si>
  <si>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</si>
  <si>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</si>
  <si>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</si>
  <si>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</si>
  <si>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</si>
  <si>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</si>
  <si>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</si>
  <si>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</si>
  <si>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</si>
  <si>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</si>
  <si>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</si>
  <si>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</si>
  <si>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</si>
  <si>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</si>
  <si>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</si>
  <si>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</si>
  <si>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</si>
  <si>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</si>
  <si>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</si>
  <si>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</si>
  <si>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</si>
  <si>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</si>
  <si>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</si>
  <si>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</si>
  <si>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</si>
  <si>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</si>
  <si>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</si>
  <si>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</si>
  <si>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</si>
  <si>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</si>
  <si>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</si>
  <si>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</si>
  <si>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</si>
  <si>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</si>
  <si>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</si>
  <si>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</si>
  <si>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</si>
  <si>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</si>
  <si>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</si>
  <si>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</si>
  <si>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</si>
  <si>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</si>
  <si>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</si>
  <si>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</si>
  <si>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</si>
  <si>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</si>
  <si>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</si>
  <si>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</si>
  <si>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</si>
  <si>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</si>
  <si>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</si>
  <si>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</si>
  <si>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</si>
  <si>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</si>
  <si>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</si>
  <si>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</si>
  <si>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</si>
  <si>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</si>
  <si>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</si>
  <si>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</si>
  <si>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</si>
  <si>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</si>
  <si>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</si>
  <si>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</si>
  <si>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</si>
  <si>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</si>
  <si>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</si>
  <si>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</si>
  <si>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</si>
  <si>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</si>
  <si>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</si>
  <si>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</si>
  <si>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</si>
  <si>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</si>
  <si>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</si>
  <si>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</si>
  <si>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</si>
  <si>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</si>
  <si>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</si>
  <si>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</si>
  <si>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</si>
  <si>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</si>
  <si>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</si>
  <si>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WorkSafe New Zealand</t>
  </si>
  <si>
    <t>Phil Parkes</t>
  </si>
  <si>
    <t>No hospitality expenses to disclose.</t>
  </si>
  <si>
    <t>Catering - 23 June 2023-Food Envy Cater</t>
  </si>
  <si>
    <t>Catering - 17/04/23-Food Envy Cater</t>
  </si>
  <si>
    <t>Catering for afternoon tea - Kevin Lampe-n-Smith farewell.</t>
  </si>
  <si>
    <t>Farewell gift for Kevin Lampen-Smith, de-parting GM-Taonga Pounamu - Gre</t>
  </si>
  <si>
    <t>Christmas lunch attended by Greg Peters,- Kristyn Kopeke and Sandra Williams as p-The Roaming Giant</t>
  </si>
  <si>
    <t>Catering-Food Envy Cater</t>
  </si>
  <si>
    <t>Xmas lunch Jennie Gianotti Raewyn Baldwi-n  Andrew Samuel   Manaini Cama   Janell</t>
  </si>
  <si>
    <t>Catering for panel for DCE interviews-New World Metro Willis</t>
  </si>
  <si>
    <t>Catering form Reg Intel team Xmas functi-on 1 December 2022-Uber *eats</t>
  </si>
  <si>
    <t>Catering for Reg Intel team Xmas functio-n 1 December 2022-Uber *eats</t>
  </si>
  <si>
    <t>NP office Xmas party-Rainforest Eatery</t>
  </si>
  <si>
    <t>Ross Wilson Farewell-20/09/2022-Te Papa Tongare</t>
  </si>
  <si>
    <t>Catering fpr Christmas function for Palm-erston North GI team. Receipt with GST n-The Rosebowl Bakery</t>
  </si>
  <si>
    <t>Hangi packs-Manaaki Managem</t>
  </si>
  <si>
    <t>Catering - 28/06/22-Food Envy Cater</t>
  </si>
  <si>
    <t>Phone and data costs</t>
  </si>
  <si>
    <t>Te reo classes</t>
  </si>
  <si>
    <t>Editing and Proofreading</t>
  </si>
  <si>
    <t>Coaching services</t>
  </si>
  <si>
    <t>Gift for Nikki Davies-C-olley, retiring Board Member.-Kura Gallery Wellington</t>
  </si>
  <si>
    <t>Farewell Gift for Charmaine Lake-Mary Potter Hospice</t>
  </si>
  <si>
    <t>Kea print for Ross Wilson as departing B-oard Chair-The Vault Wellington</t>
  </si>
  <si>
    <t>Training</t>
  </si>
  <si>
    <t>Wellington</t>
  </si>
  <si>
    <t>No international travel expense to disclose.</t>
  </si>
  <si>
    <t>SPEECH TO SITE SAFE 2023 GRADUATION EVENT</t>
  </si>
  <si>
    <t>TE KAWA A TANE HUI</t>
  </si>
  <si>
    <t>ATLAS SESSION AND NELSON OFFICE VISIT</t>
  </si>
  <si>
    <t>ALLIANCE PLANT VISIT AND OFFICE VISIT</t>
  </si>
  <si>
    <t>2 DAY BOARD MEETING</t>
  </si>
  <si>
    <t>SPEAKING WITH EXTERNAL BOARD</t>
  </si>
  <si>
    <t>RETURN FROM ALLIANCE SITE VISIT AND OFFICE VISIT</t>
  </si>
  <si>
    <t>OFFICE VISIT AND DAIRY AWARDS DINNER</t>
  </si>
  <si>
    <t>ATLAS CHRISTCHURCH DAY</t>
  </si>
  <si>
    <t>SPEECH HS LEADERS SUMMIT</t>
  </si>
  <si>
    <t>HUI IN HAMILTON GISBORNE</t>
  </si>
  <si>
    <t>TRAVEL TO DUNEDIN REGIONAL OFFICE</t>
  </si>
  <si>
    <t>SAFEGUARD CONFERENCE</t>
  </si>
  <si>
    <t>ADDRESS MAORI H AND S CONFERENCE</t>
  </si>
  <si>
    <t>PARTNERSHIP AGREEMENT SIGNING CEREMONY</t>
  </si>
  <si>
    <t>Meetings</t>
  </si>
  <si>
    <t>PRESENTING SUPREME AWARD AT HEADFIT AWARDS</t>
  </si>
  <si>
    <t>CHASNZ BOARD MEETING IN AUCKLAND</t>
  </si>
  <si>
    <t>SPEECH TO NZISM NZOHNA CONFERENCE</t>
  </si>
  <si>
    <t>SAFEGUARD CONFERENCE BLHSF FONTERRA MEETINGS OFFICE VISITS</t>
  </si>
  <si>
    <t>DELIVER SPEECH DENTONS</t>
  </si>
  <si>
    <t>GIVING A SPEECH TO PIA CONFERENCE</t>
  </si>
  <si>
    <t>OFFICE VISIT</t>
  </si>
  <si>
    <t>NAPIER PORT WHARF OPENING AND OFFICE VISIT</t>
  </si>
  <si>
    <t>BALLANCE MEETING AND OFFICE VISIT</t>
  </si>
  <si>
    <t>MEETING WITH THE WAREHOUSE GROUP BOARD</t>
  </si>
  <si>
    <t>Airfares</t>
  </si>
  <si>
    <t>Hotel</t>
  </si>
  <si>
    <t>Wellington-Auckland</t>
  </si>
  <si>
    <t>Wellington-Gisborne-Wellington</t>
  </si>
  <si>
    <t>Wellington-Nelson-Wellington</t>
  </si>
  <si>
    <t>Wellington-Invercargill</t>
  </si>
  <si>
    <t>Wellington-Auckland-Wellington</t>
  </si>
  <si>
    <t>Wellington-Queenstown</t>
  </si>
  <si>
    <t>Queenstown-Wellington</t>
  </si>
  <si>
    <t>Wellington-Christchurch-Wellington</t>
  </si>
  <si>
    <t>Wellington-Hamilton-Wellington-Gisborne-Auckland-Wellington</t>
  </si>
  <si>
    <t>Wellington-New Plymouth</t>
  </si>
  <si>
    <t>Dunedin-Wellington</t>
  </si>
  <si>
    <t>Auckland-Dunedin</t>
  </si>
  <si>
    <t>Wellington-Hamilton</t>
  </si>
  <si>
    <t>Auckland</t>
  </si>
  <si>
    <t>Gisborne</t>
  </si>
  <si>
    <t>Invercargill</t>
  </si>
  <si>
    <t>New Plymouth</t>
  </si>
  <si>
    <t>Hamilton</t>
  </si>
  <si>
    <t>Taxi to Wellington airport - was meant t-o travel to Te Kawa Tane hui in Gisborne-Wgtn Combined Taxis</t>
  </si>
  <si>
    <t>Return home from Wellington airport, fli-ght cancelled.-Wgtn Taxi 33888-882</t>
  </si>
  <si>
    <t>Taxi to Wellington Airport - meetings &amp;-site visit in Invercargill-Wgtn Taxi 33888-882</t>
  </si>
  <si>
    <t>Taxi home from Wellington airport-Wgtn Combined Taxis</t>
  </si>
  <si>
    <t>Taxi from Queenstown airport to meeting-with RealNZ Board-Taxicharge</t>
  </si>
  <si>
    <t>Taxi to Wellington Aiport - travelling t-o Gisborne for hui-Wgtn Combined Taxis</t>
  </si>
  <si>
    <t>Taxi to Auckland Airport after attending- Diary Industry Awards-Auckland Co Op Taxis</t>
  </si>
  <si>
    <t>Taxi home from airport after attending D-airy Industry Awards in Auckland-Wgtn Combined Taxis</t>
  </si>
  <si>
    <t>Taxi to Auckland central office, office-visit &amp; meetings-Auckland Co Op Taxis</t>
  </si>
  <si>
    <t>Taxi to Wellington airport-Wgtn Combined Taxis</t>
  </si>
  <si>
    <t>Taxi to Wellington airport - Christchurc-h Atlas session-Wgtn Combined Taxis</t>
  </si>
  <si>
    <t>Taxi home after Christchurch Atlas sessi-on-Wgtn Combined Taxis</t>
  </si>
  <si>
    <t>Taxi to Wellington Airport - NP visit to- Ballance &amp; office-Wgtn Combined Taxis</t>
  </si>
  <si>
    <t>Taxi to Auckland central office from air-port-Auckland Co Op Taxis</t>
  </si>
  <si>
    <t>Taxi home after speech in Auckland-Wgtn Combined Taxis</t>
  </si>
  <si>
    <t>Taxi to airport-Auckland Co Op Taxis</t>
  </si>
  <si>
    <t>Taxi to National H&amp;S Leaders Summit-Auckland Co Op Taxis</t>
  </si>
  <si>
    <t>Travel to Wellington Airport - travel to- Hamilton for M?ori H&amp;S Conference speec-Wgtn Combined Taxis</t>
  </si>
  <si>
    <t>Taxi home after travel to Gisborne.-Wgtn Combined Taxis</t>
  </si>
  <si>
    <t>Taxi to Wellington Airport after flight-was cancelled the day before.-Wgtn Combined Taxis</t>
  </si>
  <si>
    <t>Taxi to Wellington Airport - travel to G-isborne but flight was cancelled when ar-Wgtn Combined Taxis</t>
  </si>
  <si>
    <t>Taxi home after flight cancelled - it wa-s Wellington, not Auckland as listed on-Corporate Cabs Limited</t>
  </si>
  <si>
    <t>Taxi home after wananga in Gisborne-Wgtn Combined Taxis</t>
  </si>
  <si>
    <t>Taxi to home from airport - travelled to- Gisborne for hui-Wgtn Combined Taxis</t>
  </si>
  <si>
    <t>Taxi to Auckland Airport after Watercare- centre visit-Auckland Co Op Taxis</t>
  </si>
  <si>
    <t>Taxi to Watercare training centre visit-Auckland Co Op Taxis</t>
  </si>
  <si>
    <t>Taxi from Auckland airport to office in-CBD used personal card instead of purcha</t>
  </si>
  <si>
    <t>Taxi to accommodation after Site Safe aw-ards event-Auckland Co Op Taxis</t>
  </si>
  <si>
    <t>Taxi to Site Safe awards evening - givin-g a speech at the event-Auckland Co Op Taxis</t>
  </si>
  <si>
    <t>Taxi to Wellington Airport - travelling-for Watercare visit &amp; SIte Safe awards e-Corporate Cabs Limit</t>
  </si>
  <si>
    <t>Travel to attend HASANZ meeting-Wgtn Combined Taxis</t>
  </si>
  <si>
    <t>Travel to office after attending HASANZ-meeting-Wgtn Combined Taxis</t>
  </si>
  <si>
    <t>Taxi from hotel to Warehouse Board meeti-ng-Auckland Co Op Taxis</t>
  </si>
  <si>
    <t>Taxi to Auckland airport after Warehouse- Board meeting-Auckland Co Op Taxis</t>
  </si>
  <si>
    <t>Taxi home from Wellington airport - in A-uckland for Warehouse Board meeting-Wgtn Combined Taxis</t>
  </si>
  <si>
    <t>Taxi to hotel accommodation from Aucklan-d airport-Auckland Co Op Taxis</t>
  </si>
  <si>
    <t>Taxi to Wellington airport - travelling-to Auckland for Warehouse Board meeting-Wgtn Combined Taxis</t>
  </si>
  <si>
    <t>Taxi to dinner with the Board-Wgtn Combined Taxis</t>
  </si>
  <si>
    <t>Taxi following CHASNZ board meeting-Wgtn Combined Taxis</t>
  </si>
  <si>
    <t>Taxi to CHASNZ board meeting from hotel-Auckland Co Op Taxis</t>
  </si>
  <si>
    <t>Taxi to accommodation, in Auckland for C-HASNZ board meeting.-Auckland Co Op Taxis</t>
  </si>
  <si>
    <t>Taxi to ComplyWith Conference to deliver- speech.-Wgtn Combined Taxis</t>
  </si>
  <si>
    <t>Taxi to office from ComplyWith conferenc-e-Wgtn Combined Taxis</t>
  </si>
  <si>
    <t>Taxi to Christchurch office-Blue Star Taxis</t>
  </si>
  <si>
    <t>Taxi to Wellington airport, travelling t-o Christchurch to deliver speech to NZOH-Wgtn Combined Taxis</t>
  </si>
  <si>
    <t>Taxi home after delivering speech for NZ-OHNA &amp; NZISM combined conference-Wgtn Combined Taxis</t>
  </si>
  <si>
    <t>Taxi from Christchurch office to deliver- speech to NZOHNA &amp; NZISM combined confe-Blue Star Taxis</t>
  </si>
  <si>
    <t>Taxi to airport after delivering speech-to NZOHNA &amp; NZISM combined conference-Blue Star Taxis</t>
  </si>
  <si>
    <t>Taxi home after being in Auckland to del-iver speech to Dentons.-Wgtn Combined Taxis</t>
  </si>
  <si>
    <t>Taxi to Auckland airport - in Auckland f-or Denton's speech-Auckland Co Op Taxis</t>
  </si>
  <si>
    <t>Taxi to hotel from Auckland airport - at-tending Denton's speech-Auckland Co Op Taxis</t>
  </si>
  <si>
    <t>Taxi to Denton's speech-Auckland Co Op Taxis</t>
  </si>
  <si>
    <t>Taxi to Auckland airport after being in-Auckland for meetings &amp; PIA speech-Auckland Co Op Taxis</t>
  </si>
  <si>
    <t>Taxi home from Wellington airport after-being in Auckland for meetings &amp; a speec-Wgtn Combined Taxis</t>
  </si>
  <si>
    <t>Taxi to meeting with Fonterra-Auckland Co Op Taxis</t>
  </si>
  <si>
    <t>Taxi from hotel to Martime NZ for meetin-gs-Auckland Co Op Taxis</t>
  </si>
  <si>
    <t>Taxi from Port Leadership meeting to hot-el-Auckland Co Op Taxis</t>
  </si>
  <si>
    <t>Taxi from Auckland airport to hotel-Auckland Co Op Taxis</t>
  </si>
  <si>
    <t>Taxi to Wellington airport, travelling t-o Auckland for meetings &amp; speech-Wgtn Combined Taxis</t>
  </si>
  <si>
    <t>Taxi to office, had been away for an off-ice visit.-Hutt &amp; City Taxis</t>
  </si>
  <si>
    <t>Taxi to the airport, following from Chri-stchurch office visit.-Blue Star Taxis</t>
  </si>
  <si>
    <t>Travel from Christchurch Airport to Chri-stchurch office for visit &amp; meetings.-Blue Star Taxis</t>
  </si>
  <si>
    <t>Taxi to Wellington Airport, travelling f-or Christchurch office visit-Wgtn Combined Taxis</t>
  </si>
  <si>
    <t>Taxi home from Wellington Airport after-trip to Whangarei-Hutt &amp; City Taxis</t>
  </si>
  <si>
    <t>Taxi to Young Farmer of the Year event-Nzc Taxi</t>
  </si>
  <si>
    <t>Taxi to Whangarei Airport from Young Far-mer of the Year event-Nzc Taxi</t>
  </si>
  <si>
    <t>Taxi to Wellington Airport, travelling t-o Whangarei-Wgtn Combined Taxis</t>
  </si>
  <si>
    <t>Take from Whangarei Airport to office --office visit-Nzc Taxi</t>
  </si>
  <si>
    <t>Taxi to airport from hotel-Auckland Co Op Taxis</t>
  </si>
  <si>
    <t>Travel from Albany to Manukau office - o-ffice visits-Auckland Co Op Taxis</t>
  </si>
  <si>
    <t>Travel from Cordis Hotel to Fonterra to-attend meeting with their board-Auckland Co Op Taxis</t>
  </si>
  <si>
    <t>Travel from Fonterra to Albany office fo-r office visit-Corporate Cabs Limit</t>
  </si>
  <si>
    <t>travel from Manukau office to hotel - of-fice visit-Auckland Co Op Taxis</t>
  </si>
  <si>
    <t>Taxi from Cordis hotel to Auckland offic-e - visit &amp; office blessing-Auckland Co Op Taxis</t>
  </si>
  <si>
    <t>Auckland office to Cordis Hotel, office-visits &amp; office blessing-Auckland Co Op Taxis</t>
  </si>
  <si>
    <t>Taxi to Wellington airport, travelling t-o Auckland to attend Safeguard, office v-Wgtn Combined Taxis</t>
  </si>
  <si>
    <t>Auckland office visits-Auckland Co Op Taxis</t>
  </si>
  <si>
    <t>Parking for rental car-Skycity Hamilton</t>
  </si>
  <si>
    <t>Car rental</t>
  </si>
  <si>
    <t>Taxis</t>
  </si>
  <si>
    <t>Parking</t>
  </si>
  <si>
    <t>Queenstown</t>
  </si>
  <si>
    <t>Christchurch</t>
  </si>
  <si>
    <t>Whangarei</t>
  </si>
  <si>
    <t>NZISM Honorary Membership</t>
  </si>
  <si>
    <t>2x adult general adimission passes to Zealandia &amp; Whittakers chocolate</t>
  </si>
  <si>
    <t>Prezzy card</t>
  </si>
  <si>
    <t>Verve Cliquot</t>
  </si>
  <si>
    <t>Water bottle &amp; coffee mug</t>
  </si>
  <si>
    <t>Whisky tumbler</t>
  </si>
  <si>
    <t>2 jars of Kaka Point honey</t>
  </si>
  <si>
    <t>Bollinger Special Cuvee</t>
  </si>
  <si>
    <t>Bohemian chocolates - 12 pack</t>
  </si>
  <si>
    <t>Dear Minister, letter from a public servant book</t>
  </si>
  <si>
    <t>Cookies, chocolate &amp; jet planes</t>
  </si>
  <si>
    <t>Perspex light sign</t>
  </si>
  <si>
    <t>Wellington Rotary Club thank you for giving speech</t>
  </si>
  <si>
    <t>Thank you for giving speech to NZISM &amp; NZOHNA conference - 16 May 2023 card given to Charles from Spotless who was affected by the fire in Wellington at the hostel</t>
  </si>
  <si>
    <t>Thank you for giving speech to ComplyWith conference - Phil Parkes gifted to Lisa Kinloch 23/9/2022 - overseen by Venise Comfort</t>
  </si>
  <si>
    <t>Thank you for giving keynote address at HASANZ conference</t>
  </si>
  <si>
    <t>GHSL, thank you for speaking to interns</t>
  </si>
  <si>
    <t>Thank you for participating in PhD research</t>
  </si>
  <si>
    <t>Thank you for arranging for Phil Parkes to participate in PhD research</t>
  </si>
  <si>
    <t>Retirement gift from Business NZ to Ross Wilson</t>
  </si>
  <si>
    <t>ComplyWith Christmas gift</t>
  </si>
  <si>
    <t>Unknown, arrived with no information</t>
  </si>
  <si>
    <t>Selena Armstrong, CEO, New Zealand Institute of Safety Management</t>
  </si>
  <si>
    <t>On the table at the Site Safe annual awards events evening for attendees - shared with OCE staff</t>
  </si>
  <si>
    <t>TRMA Maori H&amp;S Conference speech</t>
  </si>
  <si>
    <t>Received by the Office of the Chief Executive.</t>
  </si>
  <si>
    <t>Received by the Boad.</t>
  </si>
  <si>
    <t>Lunch while visiting a site with CRL</t>
  </si>
  <si>
    <t>Afternoon tea whille visiting site with Kainga Ora</t>
  </si>
  <si>
    <t>Central Rail Link Limited</t>
  </si>
  <si>
    <t>Kainga Ora</t>
  </si>
  <si>
    <t>Car park</t>
  </si>
  <si>
    <t>Sean Mahony, Chief Finance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</si>
</sst>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167" fontId="15" fillId="10" borderId="3" xfId="0" applyNumberFormat="1" applyFont="1" applyFill="1" applyBorder="1" applyAlignment="1" applyProtection="1">
      <alignment horizontal="center" vertical="center"/>
      <protection locked="0"/>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9" sqref="A9"/>
    </sheetView>
  </sheetViews>
  <sheetFormatPr defaultColWidth="0" defaultRowHeight="14" zeroHeight="1" x14ac:dyDescent="0.3"/>
  <cols>
    <col min="1" max="1" width="219.26953125" style="41" customWidth="1"/>
    <col min="2" max="2" width="33.26953125" style="40" customWidth="1"/>
    <col min="3" max="16384" width="8.7265625" hidden="1"/>
  </cols>
  <sheetData>
    <row r="1" spans="1:2" ht="23.25" customHeight="1" x14ac:dyDescent="0.3">
      <c r="A1" s="39" t="s">
        <v>0</v>
      </c>
    </row>
    <row r="2" spans="1:2" ht="33" customHeight="1" x14ac:dyDescent="0.3">
      <c r="A2" s="103" t="s">
        <v>1</v>
      </c>
    </row>
    <row r="3" spans="1:2" ht="17.25" customHeight="1" x14ac:dyDescent="0.3"/>
    <row r="4" spans="1:2" ht="23.25" customHeight="1" x14ac:dyDescent="0.3">
      <c r="A4" s="129" t="s">
        <v>2</v>
      </c>
    </row>
    <row r="5" spans="1:2" ht="17.25" customHeight="1" x14ac:dyDescent="0.3"/>
    <row r="6" spans="1:2" ht="23.25" customHeight="1" x14ac:dyDescent="0.3">
      <c r="A6" s="42" t="s">
        <v>3</v>
      </c>
    </row>
    <row r="7" spans="1:2" ht="17.25" customHeight="1" x14ac:dyDescent="0.3">
      <c r="A7" s="43" t="s">
        <v>4</v>
      </c>
    </row>
    <row r="8" spans="1:2" ht="17.25" customHeight="1" x14ac:dyDescent="0.3">
      <c r="A8" s="43" t="s">
        <v>5</v>
      </c>
    </row>
    <row r="9" spans="1:2" ht="17.25" customHeight="1" x14ac:dyDescent="0.3">
      <c r="A9" s="43"/>
    </row>
    <row r="10" spans="1:2" ht="23.25" customHeight="1" x14ac:dyDescent="0.25">
      <c r="A10" s="42" t="s">
        <v>6</v>
      </c>
      <c r="B10" s="69" t="s">
        <v>7</v>
      </c>
    </row>
    <row r="11" spans="1:2" ht="17.25" customHeight="1" x14ac:dyDescent="0.3">
      <c r="A11" s="44" t="s">
        <v>8</v>
      </c>
    </row>
    <row r="12" spans="1:2" ht="17.25" customHeight="1" x14ac:dyDescent="0.3">
      <c r="A12" s="43" t="s">
        <v>9</v>
      </c>
    </row>
    <row r="13" spans="1:2" ht="17.25" customHeight="1" x14ac:dyDescent="0.3">
      <c r="A13" s="43" t="s">
        <v>10</v>
      </c>
    </row>
    <row r="14" spans="1:2" ht="17.25" customHeight="1" x14ac:dyDescent="0.3">
      <c r="A14" s="45" t="s">
        <v>11</v>
      </c>
    </row>
    <row r="15" spans="1:2" ht="17.25" customHeight="1" x14ac:dyDescent="0.3">
      <c r="A15" s="43" t="s">
        <v>12</v>
      </c>
    </row>
    <row r="16" spans="1:2" ht="17.25" customHeight="1" x14ac:dyDescent="0.3">
      <c r="A16" s="43"/>
    </row>
    <row r="17" spans="1:1" ht="23.25" customHeight="1" x14ac:dyDescent="0.3">
      <c r="A17" s="42" t="s">
        <v>13</v>
      </c>
    </row>
    <row r="18" spans="1:1" ht="17.25" customHeight="1" x14ac:dyDescent="0.3">
      <c r="A18" s="45" t="s">
        <v>14</v>
      </c>
    </row>
    <row r="19" spans="1:1" ht="17.25" customHeight="1" x14ac:dyDescent="0.3">
      <c r="A19" s="45" t="s">
        <v>15</v>
      </c>
    </row>
    <row r="20" spans="1:1" ht="17.25" customHeight="1" x14ac:dyDescent="0.3">
      <c r="A20" s="65" t="s">
        <v>16</v>
      </c>
    </row>
    <row r="21" spans="1:1" ht="17.25" customHeight="1" x14ac:dyDescent="0.3">
      <c r="A21" s="46"/>
    </row>
    <row r="22" spans="1:1" ht="23.25" customHeight="1" x14ac:dyDescent="0.3">
      <c r="A22" s="42" t="s">
        <v>17</v>
      </c>
    </row>
    <row r="23" spans="1:1" ht="17.25" customHeight="1" x14ac:dyDescent="0.3">
      <c r="A23" s="46" t="s">
        <v>18</v>
      </c>
    </row>
    <row r="24" spans="1:1" ht="17.25" customHeight="1" x14ac:dyDescent="0.3">
      <c r="A24" s="46"/>
    </row>
    <row r="25" spans="1:1" ht="23.25" customHeight="1" x14ac:dyDescent="0.3">
      <c r="A25" s="42" t="s">
        <v>19</v>
      </c>
    </row>
    <row r="26" spans="1:1" ht="17.25" customHeight="1" x14ac:dyDescent="0.3">
      <c r="A26" s="47" t="s">
        <v>20</v>
      </c>
    </row>
    <row r="27" spans="1:1" ht="32.25" customHeight="1" x14ac:dyDescent="0.3">
      <c r="A27" s="45" t="s">
        <v>21</v>
      </c>
    </row>
    <row r="28" spans="1:1" ht="17.25" customHeight="1" x14ac:dyDescent="0.3">
      <c r="A28" s="47" t="s">
        <v>22</v>
      </c>
    </row>
    <row r="29" spans="1:1" ht="32.25" customHeight="1" x14ac:dyDescent="0.3">
      <c r="A29" s="45" t="s">
        <v>23</v>
      </c>
    </row>
    <row r="30" spans="1:1" ht="17.25" customHeight="1" x14ac:dyDescent="0.3">
      <c r="A30" s="47" t="s">
        <v>24</v>
      </c>
    </row>
    <row r="31" spans="1:1" ht="17.25" customHeight="1" x14ac:dyDescent="0.3">
      <c r="A31" s="45" t="s">
        <v>25</v>
      </c>
    </row>
    <row r="32" spans="1:1" ht="17.25" customHeight="1" x14ac:dyDescent="0.3">
      <c r="A32" s="47" t="s">
        <v>26</v>
      </c>
    </row>
    <row r="33" spans="1:1" ht="32.25" customHeight="1" x14ac:dyDescent="0.3">
      <c r="A33" s="45" t="s">
        <v>27</v>
      </c>
    </row>
    <row r="34" spans="1:1" ht="32.25" customHeight="1" x14ac:dyDescent="0.3">
      <c r="A34" s="44" t="s">
        <v>28</v>
      </c>
    </row>
    <row r="35" spans="1:1" ht="17.25" customHeight="1" x14ac:dyDescent="0.3">
      <c r="A35" s="47" t="s">
        <v>29</v>
      </c>
    </row>
    <row r="36" spans="1:1" ht="32.25" customHeight="1" x14ac:dyDescent="0.3">
      <c r="A36" s="45" t="s">
        <v>30</v>
      </c>
    </row>
    <row r="37" spans="1:1" ht="32.25" customHeight="1" x14ac:dyDescent="0.3">
      <c r="A37" s="45" t="s">
        <v>31</v>
      </c>
    </row>
    <row r="38" spans="1:1" ht="32.25" customHeight="1" x14ac:dyDescent="0.3">
      <c r="A38" s="45" t="s">
        <v>32</v>
      </c>
    </row>
    <row r="39" spans="1:1" ht="17.25" customHeight="1" x14ac:dyDescent="0.3">
      <c r="A39" s="44"/>
    </row>
    <row r="40" spans="1:1" ht="22.5" customHeight="1" x14ac:dyDescent="0.3">
      <c r="A40" s="42" t="s">
        <v>33</v>
      </c>
    </row>
    <row r="41" spans="1:1" ht="17.25" customHeight="1" x14ac:dyDescent="0.3">
      <c r="A41" s="51" t="s">
        <v>34</v>
      </c>
    </row>
    <row r="42" spans="1:1" ht="17.25" customHeight="1" x14ac:dyDescent="0.3">
      <c r="A42" s="48" t="s">
        <v>35</v>
      </c>
    </row>
    <row r="43" spans="1:1" ht="17.25" customHeight="1" x14ac:dyDescent="0.3">
      <c r="A43" s="46" t="s">
        <v>36</v>
      </c>
    </row>
    <row r="44" spans="1:1" ht="32.25" customHeight="1" x14ac:dyDescent="0.3">
      <c r="A44" s="46" t="s">
        <v>37</v>
      </c>
    </row>
    <row r="45" spans="1:1" ht="32.25" customHeight="1" x14ac:dyDescent="0.3">
      <c r="A45" s="46" t="s">
        <v>38</v>
      </c>
    </row>
    <row r="46" spans="1:1" ht="17.25" customHeight="1" x14ac:dyDescent="0.3">
      <c r="A46" s="49" t="s">
        <v>39</v>
      </c>
    </row>
    <row r="47" spans="1:1" ht="32.25" customHeight="1" x14ac:dyDescent="0.3">
      <c r="A47" s="45" t="s">
        <v>40</v>
      </c>
    </row>
    <row r="48" spans="1:1" ht="32.25" customHeight="1" x14ac:dyDescent="0.3">
      <c r="A48" s="45" t="s">
        <v>41</v>
      </c>
    </row>
    <row r="49" spans="1:1" ht="32.25" customHeight="1" x14ac:dyDescent="0.3">
      <c r="A49" s="46" t="s">
        <v>42</v>
      </c>
    </row>
    <row r="50" spans="1:1" ht="17.25" customHeight="1" x14ac:dyDescent="0.3">
      <c r="A50" s="46" t="s">
        <v>43</v>
      </c>
    </row>
    <row r="51" spans="1:1" x14ac:dyDescent="0.3">
      <c r="A51" s="46" t="s">
        <v>44</v>
      </c>
    </row>
    <row r="52" spans="1:1" ht="17.25" customHeight="1" x14ac:dyDescent="0.3">
      <c r="A52" s="46"/>
    </row>
    <row r="53" spans="1:1" ht="22.5" customHeight="1" x14ac:dyDescent="0.3">
      <c r="A53" s="42" t="s">
        <v>45</v>
      </c>
    </row>
    <row r="54" spans="1:1" ht="32.25" customHeight="1" x14ac:dyDescent="0.3">
      <c r="A54" s="131" t="s">
        <v>46</v>
      </c>
    </row>
    <row r="55" spans="1:1" ht="17.25" customHeight="1" x14ac:dyDescent="0.3">
      <c r="A55" s="50" t="s">
        <v>47</v>
      </c>
    </row>
    <row r="56" spans="1:1" ht="17.25" customHeight="1" x14ac:dyDescent="0.3">
      <c r="A56" s="51" t="s">
        <v>48</v>
      </c>
    </row>
    <row r="57" spans="1:1" ht="17.25" customHeight="1" x14ac:dyDescent="0.3">
      <c r="A57" s="65" t="s">
        <v>49</v>
      </c>
    </row>
    <row r="58" spans="1:1" ht="17.25" customHeight="1" x14ac:dyDescent="0.3">
      <c r="A58" s="130" t="s">
        <v>50</v>
      </c>
    </row>
    <row r="59" spans="1:1" x14ac:dyDescent="0.3"/>
    <row r="61" spans="1:1" hidden="1" x14ac:dyDescent="0.3">
      <c r="A61" s="52"/>
    </row>
    <row r="62" spans="1:1" x14ac:dyDescent="0.3"/>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6" sqref="G6"/>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35" t="s">
        <v>51</v>
      </c>
      <c r="B1" s="135"/>
      <c r="C1" s="135"/>
      <c r="D1" s="135"/>
      <c r="E1" s="135"/>
      <c r="F1" s="135"/>
      <c r="G1" s="17"/>
      <c r="H1" s="17"/>
      <c r="I1" s="17"/>
      <c r="J1" s="17"/>
      <c r="K1" s="17"/>
    </row>
    <row r="2" spans="1:11" ht="21" customHeight="1" x14ac:dyDescent="0.25">
      <c r="A2" s="3" t="s">
        <v>52</v>
      </c>
      <c r="B2" s="136" t="s">
        <v>171</v>
      </c>
      <c r="C2" s="136"/>
      <c r="D2" s="136"/>
      <c r="E2" s="136"/>
      <c r="F2" s="136"/>
      <c r="G2" s="17"/>
      <c r="H2" s="17"/>
      <c r="I2" s="17"/>
      <c r="J2" s="17"/>
      <c r="K2" s="17"/>
    </row>
    <row r="3" spans="1:11" ht="15.5" x14ac:dyDescent="0.25">
      <c r="A3" s="3" t="s">
        <v>53</v>
      </c>
      <c r="B3" s="136" t="s">
        <v>172</v>
      </c>
      <c r="C3" s="136"/>
      <c r="D3" s="136"/>
      <c r="E3" s="136"/>
      <c r="F3" s="136"/>
      <c r="G3" s="17"/>
      <c r="H3" s="17"/>
      <c r="I3" s="17"/>
      <c r="J3" s="17"/>
      <c r="K3" s="17"/>
    </row>
    <row r="4" spans="1:11" ht="21" customHeight="1" x14ac:dyDescent="0.25">
      <c r="A4" s="3" t="s">
        <v>54</v>
      </c>
      <c r="B4" s="137">
        <v>44743</v>
      </c>
      <c r="C4" s="137"/>
      <c r="D4" s="137"/>
      <c r="E4" s="137"/>
      <c r="F4" s="137"/>
      <c r="G4" s="17"/>
      <c r="H4" s="17"/>
      <c r="I4" s="17"/>
      <c r="J4" s="17"/>
      <c r="K4" s="17"/>
    </row>
    <row r="5" spans="1:11" ht="21" customHeight="1" x14ac:dyDescent="0.25">
      <c r="A5" s="3" t="s">
        <v>55</v>
      </c>
      <c r="B5" s="137">
        <v>45107</v>
      </c>
      <c r="C5" s="137"/>
      <c r="D5" s="137"/>
      <c r="E5" s="137"/>
      <c r="F5" s="137"/>
      <c r="G5" s="17"/>
      <c r="H5" s="17"/>
      <c r="I5" s="17"/>
      <c r="J5" s="17"/>
      <c r="K5" s="17"/>
    </row>
    <row r="6" spans="1:11" ht="21" customHeight="1" x14ac:dyDescent="0.25">
      <c r="A6" s="3" t="s">
        <v>56</v>
      </c>
      <c r="B6" s="134" t="str">
        <f>IF(AND(Travel!B7&lt;&gt;A30,Hospitality!B7&lt;&gt;A30,'All other expenses'!B7&lt;&gt;A30,'Gifts and benefits'!B7&lt;&gt;A30),A31,IF(AND(Travel!B7=A30,Hospitality!B7=A30,'All other expenses'!B7=A30,'Gifts and benefits'!B7=A30),A33,A32))</f>
        <v>Data and totals checked on all sheets</v>
      </c>
      <c r="C6" s="134"/>
      <c r="D6" s="134"/>
      <c r="E6" s="134"/>
      <c r="F6" s="134"/>
      <c r="G6" s="23"/>
      <c r="H6" s="17"/>
      <c r="I6" s="17"/>
      <c r="J6" s="17"/>
      <c r="K6" s="17"/>
    </row>
    <row r="7" spans="1:11" ht="31" x14ac:dyDescent="0.25">
      <c r="A7" s="3" t="s">
        <v>57</v>
      </c>
      <c r="B7" s="133" t="s">
        <v>90</v>
      </c>
      <c r="C7" s="133"/>
      <c r="D7" s="133"/>
      <c r="E7" s="133"/>
      <c r="F7" s="133"/>
      <c r="G7" s="23"/>
      <c r="H7" s="17"/>
      <c r="I7" s="17"/>
      <c r="J7" s="17"/>
      <c r="K7" s="17"/>
    </row>
    <row r="8" spans="1:11" ht="25.5" customHeight="1" x14ac:dyDescent="0.25">
      <c r="A8" s="3" t="s">
        <v>59</v>
      </c>
      <c r="B8" s="133" t="s">
        <v>361</v>
      </c>
      <c r="C8" s="133"/>
      <c r="D8" s="133"/>
      <c r="E8" s="133"/>
      <c r="F8" s="133"/>
      <c r="G8" s="23"/>
      <c r="H8" s="17"/>
      <c r="I8" s="17"/>
      <c r="J8" s="17"/>
      <c r="K8" s="17"/>
    </row>
    <row r="9" spans="1:11" ht="66.75" customHeight="1" x14ac:dyDescent="0.25">
      <c r="A9" s="132" t="s">
        <v>61</v>
      </c>
      <c r="B9" s="132"/>
      <c r="C9" s="132"/>
      <c r="D9" s="132"/>
      <c r="E9" s="132"/>
      <c r="F9" s="132"/>
      <c r="G9" s="23"/>
      <c r="H9" s="17"/>
      <c r="I9" s="17"/>
      <c r="J9" s="17"/>
      <c r="K9" s="17"/>
    </row>
    <row r="10" spans="1:11" s="93" customFormat="1" ht="36" customHeight="1" x14ac:dyDescent="0.3">
      <c r="A10" s="87" t="s">
        <v>62</v>
      </c>
      <c r="B10" s="88" t="s">
        <v>63</v>
      </c>
      <c r="C10" s="88" t="s">
        <v>64</v>
      </c>
      <c r="D10" s="89"/>
      <c r="E10" s="90" t="s">
        <v>29</v>
      </c>
      <c r="F10" s="91" t="s">
        <v>65</v>
      </c>
      <c r="G10" s="92"/>
      <c r="H10" s="92"/>
      <c r="I10" s="92"/>
      <c r="J10" s="92"/>
      <c r="K10" s="92"/>
    </row>
    <row r="11" spans="1:11" ht="27.75" customHeight="1" x14ac:dyDescent="0.35">
      <c r="A11" s="8" t="s">
        <v>66</v>
      </c>
      <c r="B11" s="59">
        <f>B15+B16+B17</f>
        <v>16852.11</v>
      </c>
      <c r="C11" s="66" t="str">
        <f>IF(Travel!B6="",A34,Travel!B6)</f>
        <v>Figures include GST (where applicable)</v>
      </c>
      <c r="D11" s="6"/>
      <c r="E11" s="8" t="s">
        <v>67</v>
      </c>
      <c r="F11" s="33">
        <f>'Gifts and benefits'!C27</f>
        <v>15</v>
      </c>
      <c r="G11" s="29"/>
      <c r="H11" s="29"/>
      <c r="I11" s="29"/>
      <c r="J11" s="29"/>
      <c r="K11" s="29"/>
    </row>
    <row r="12" spans="1:11" ht="27.75" customHeight="1" x14ac:dyDescent="0.35">
      <c r="A12" s="8" t="s">
        <v>24</v>
      </c>
      <c r="B12" s="59">
        <f>Hospitality!B25</f>
        <v>0</v>
      </c>
      <c r="C12" s="66" t="str">
        <f>IF(Hospitality!B6="",A34,Hospitality!B6)</f>
        <v>Figures include GST (where applicable)</v>
      </c>
      <c r="D12" s="6"/>
      <c r="E12" s="8" t="s">
        <v>68</v>
      </c>
      <c r="F12" s="33">
        <f>'Gifts and benefits'!C28</f>
        <v>15</v>
      </c>
      <c r="G12" s="29"/>
      <c r="H12" s="29"/>
      <c r="I12" s="29"/>
      <c r="J12" s="29"/>
      <c r="K12" s="29"/>
    </row>
    <row r="13" spans="1:11" ht="27.75" customHeight="1" x14ac:dyDescent="0.25">
      <c r="A13" s="8" t="s">
        <v>69</v>
      </c>
      <c r="B13" s="59">
        <f>'All other expenses'!B56</f>
        <v>12032.430000000002</v>
      </c>
      <c r="C13" s="66" t="str">
        <f>IF('All other expenses'!B6="",A34,'All other expenses'!B6)</f>
        <v>Figures include GST (where applicable)</v>
      </c>
      <c r="D13" s="6"/>
      <c r="E13" s="8" t="s">
        <v>70</v>
      </c>
      <c r="F13" s="33">
        <f>'Gifts and benefits'!C29</f>
        <v>0</v>
      </c>
      <c r="G13" s="17"/>
      <c r="H13" s="17"/>
      <c r="I13" s="17"/>
      <c r="J13" s="17"/>
      <c r="K13" s="17"/>
    </row>
    <row r="14" spans="1:11" ht="12.75" customHeight="1" x14ac:dyDescent="0.25">
      <c r="A14" s="7"/>
      <c r="B14" s="60"/>
      <c r="C14" s="67"/>
      <c r="D14" s="34"/>
      <c r="E14" s="6"/>
      <c r="F14" s="35"/>
      <c r="G14" s="17"/>
      <c r="H14" s="17"/>
      <c r="I14" s="17"/>
      <c r="J14" s="17"/>
      <c r="K14" s="17"/>
    </row>
    <row r="15" spans="1:11" ht="27.75" customHeight="1" x14ac:dyDescent="0.25">
      <c r="A15" s="9" t="s">
        <v>71</v>
      </c>
      <c r="B15" s="61">
        <f>Travel!B22</f>
        <v>0</v>
      </c>
      <c r="C15" s="68" t="str">
        <f>C11</f>
        <v>Figures include GST (where applicable)</v>
      </c>
      <c r="D15" s="6"/>
      <c r="E15" s="6"/>
      <c r="F15" s="35"/>
      <c r="G15" s="17"/>
      <c r="H15" s="17"/>
      <c r="I15" s="17"/>
      <c r="J15" s="17"/>
      <c r="K15" s="17"/>
    </row>
    <row r="16" spans="1:11" ht="27.75" customHeight="1" x14ac:dyDescent="0.25">
      <c r="A16" s="9" t="s">
        <v>72</v>
      </c>
      <c r="B16" s="61">
        <f>Travel!B70</f>
        <v>13026.820000000002</v>
      </c>
      <c r="C16" s="68" t="str">
        <f>C11</f>
        <v>Figures include GST (where applicable)</v>
      </c>
      <c r="D16" s="36"/>
      <c r="E16" s="6"/>
      <c r="F16" s="37"/>
      <c r="G16" s="17"/>
      <c r="H16" s="17"/>
      <c r="I16" s="17"/>
      <c r="J16" s="17"/>
      <c r="K16" s="17"/>
    </row>
    <row r="17" spans="1:11" ht="27.75" customHeight="1" x14ac:dyDescent="0.25">
      <c r="A17" s="9" t="s">
        <v>73</v>
      </c>
      <c r="B17" s="61">
        <f>Travel!B159</f>
        <v>3825.2900000000009</v>
      </c>
      <c r="C17" s="68" t="str">
        <f>C11</f>
        <v>Figures include GST (where applicable)</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74</v>
      </c>
      <c r="B19" s="19"/>
      <c r="C19" s="17"/>
      <c r="D19" s="17"/>
      <c r="E19" s="17"/>
      <c r="F19" s="17"/>
      <c r="G19" s="17"/>
      <c r="H19" s="17"/>
      <c r="I19" s="17"/>
      <c r="J19" s="17"/>
      <c r="K19" s="17"/>
    </row>
    <row r="20" spans="1:11" x14ac:dyDescent="0.25">
      <c r="A20" s="20" t="s">
        <v>75</v>
      </c>
      <c r="D20" s="17"/>
      <c r="E20" s="17"/>
      <c r="F20" s="17"/>
      <c r="G20" s="17"/>
      <c r="H20" s="17"/>
      <c r="I20" s="17"/>
      <c r="J20" s="17"/>
      <c r="K20" s="17"/>
    </row>
    <row r="21" spans="1:11" ht="12.65" customHeight="1" x14ac:dyDescent="0.25">
      <c r="A21" s="20" t="s">
        <v>76</v>
      </c>
      <c r="D21" s="17"/>
      <c r="E21" s="17"/>
      <c r="F21" s="17"/>
      <c r="G21" s="17"/>
      <c r="H21" s="17"/>
      <c r="I21" s="17"/>
      <c r="J21" s="17"/>
      <c r="K21" s="17"/>
    </row>
    <row r="22" spans="1:11" ht="12.65" customHeight="1" x14ac:dyDescent="0.25">
      <c r="A22" s="20" t="s">
        <v>77</v>
      </c>
      <c r="D22" s="17"/>
      <c r="E22" s="17"/>
      <c r="F22" s="17"/>
      <c r="G22" s="17"/>
      <c r="H22" s="17"/>
      <c r="I22" s="17"/>
      <c r="J22" s="17"/>
      <c r="K22" s="17"/>
    </row>
    <row r="23" spans="1:11" ht="12.65" customHeight="1" x14ac:dyDescent="0.25">
      <c r="A23" s="20" t="s">
        <v>78</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79</v>
      </c>
      <c r="B25" s="13"/>
      <c r="C25" s="13"/>
      <c r="D25" s="13"/>
      <c r="E25" s="13"/>
      <c r="F25" s="13"/>
      <c r="G25" s="17"/>
      <c r="H25" s="17"/>
      <c r="I25" s="17"/>
      <c r="J25" s="17"/>
      <c r="K25" s="17"/>
    </row>
    <row r="26" spans="1:11" ht="12.75" hidden="1" customHeight="1" x14ac:dyDescent="0.25">
      <c r="A26" s="11" t="s">
        <v>80</v>
      </c>
      <c r="B26" s="4"/>
      <c r="C26" s="4"/>
      <c r="D26" s="11"/>
      <c r="E26" s="11"/>
      <c r="F26" s="11"/>
      <c r="G26" s="17"/>
      <c r="H26" s="17"/>
      <c r="I26" s="17"/>
      <c r="J26" s="17"/>
      <c r="K26" s="17"/>
    </row>
    <row r="27" spans="1:11" hidden="1" x14ac:dyDescent="0.25">
      <c r="A27" s="10" t="s">
        <v>81</v>
      </c>
      <c r="B27" s="10"/>
      <c r="C27" s="10"/>
      <c r="D27" s="10"/>
      <c r="E27" s="10"/>
      <c r="F27" s="10"/>
      <c r="G27" s="17"/>
      <c r="H27" s="17"/>
      <c r="I27" s="17"/>
      <c r="J27" s="17"/>
      <c r="K27" s="17"/>
    </row>
    <row r="28" spans="1:11" hidden="1" x14ac:dyDescent="0.25">
      <c r="A28" s="10" t="s">
        <v>82</v>
      </c>
      <c r="B28" s="10"/>
      <c r="C28" s="10"/>
      <c r="D28" s="10"/>
      <c r="E28" s="10"/>
      <c r="F28" s="10"/>
      <c r="G28" s="17"/>
      <c r="H28" s="17"/>
      <c r="I28" s="17"/>
      <c r="J28" s="17"/>
      <c r="K28" s="17"/>
    </row>
    <row r="29" spans="1:11" hidden="1" x14ac:dyDescent="0.25">
      <c r="A29" s="11" t="s">
        <v>83</v>
      </c>
      <c r="B29" s="11"/>
      <c r="C29" s="11"/>
      <c r="D29" s="11"/>
      <c r="E29" s="11"/>
      <c r="F29" s="11"/>
      <c r="G29" s="17"/>
      <c r="H29" s="17"/>
      <c r="I29" s="17"/>
      <c r="J29" s="17"/>
      <c r="K29" s="17"/>
    </row>
    <row r="30" spans="1:11" hidden="1" x14ac:dyDescent="0.25">
      <c r="A30" s="11" t="s">
        <v>84</v>
      </c>
      <c r="B30" s="11"/>
      <c r="C30" s="11"/>
      <c r="D30" s="11"/>
      <c r="E30" s="11"/>
      <c r="F30" s="11"/>
      <c r="G30" s="17"/>
      <c r="H30" s="17"/>
      <c r="I30" s="17"/>
      <c r="J30" s="17"/>
      <c r="K30" s="17"/>
    </row>
    <row r="31" spans="1:11" hidden="1" x14ac:dyDescent="0.25">
      <c r="A31" s="10" t="s">
        <v>85</v>
      </c>
      <c r="B31" s="10"/>
      <c r="C31" s="10"/>
      <c r="D31" s="10"/>
      <c r="E31" s="10"/>
      <c r="F31" s="10"/>
      <c r="G31" s="17"/>
      <c r="H31" s="17"/>
      <c r="I31" s="17"/>
      <c r="J31" s="17"/>
      <c r="K31" s="17"/>
    </row>
    <row r="32" spans="1:11" hidden="1" x14ac:dyDescent="0.25">
      <c r="A32" s="10" t="s">
        <v>86</v>
      </c>
      <c r="B32" s="10"/>
      <c r="C32" s="10"/>
      <c r="D32" s="10"/>
      <c r="E32" s="10"/>
      <c r="F32" s="10"/>
      <c r="G32" s="17"/>
      <c r="H32" s="17"/>
      <c r="I32" s="17"/>
      <c r="J32" s="17"/>
      <c r="K32" s="17"/>
    </row>
    <row r="33" spans="1:11" hidden="1" x14ac:dyDescent="0.25">
      <c r="A33" s="10" t="s">
        <v>87</v>
      </c>
      <c r="B33" s="10"/>
      <c r="C33" s="10"/>
      <c r="D33" s="10"/>
      <c r="E33" s="10"/>
      <c r="F33" s="10"/>
      <c r="G33" s="17"/>
      <c r="H33" s="17"/>
      <c r="I33" s="17"/>
      <c r="J33" s="17"/>
      <c r="K33" s="17"/>
    </row>
    <row r="34" spans="1:11" hidden="1" x14ac:dyDescent="0.25">
      <c r="A34" s="11" t="s">
        <v>88</v>
      </c>
      <c r="B34" s="11"/>
      <c r="C34" s="11"/>
      <c r="D34" s="11"/>
      <c r="E34" s="11"/>
      <c r="F34" s="11"/>
      <c r="G34" s="17"/>
      <c r="H34" s="17"/>
      <c r="I34" s="17"/>
      <c r="J34" s="17"/>
      <c r="K34" s="17"/>
    </row>
    <row r="35" spans="1:11" hidden="1" x14ac:dyDescent="0.25">
      <c r="A35" s="11" t="s">
        <v>89</v>
      </c>
      <c r="B35" s="11"/>
      <c r="C35" s="11"/>
      <c r="D35" s="11"/>
      <c r="E35" s="11"/>
      <c r="F35" s="11"/>
      <c r="G35" s="17"/>
      <c r="H35" s="17"/>
      <c r="I35" s="17"/>
      <c r="J35" s="17"/>
      <c r="K35" s="17"/>
    </row>
    <row r="36" spans="1:11" hidden="1" x14ac:dyDescent="0.25">
      <c r="A36" s="10" t="s">
        <v>58</v>
      </c>
      <c r="B36" s="63"/>
      <c r="C36" s="63"/>
      <c r="D36" s="63"/>
      <c r="E36" s="63"/>
      <c r="F36" s="63"/>
      <c r="G36" s="17"/>
      <c r="H36" s="17"/>
      <c r="I36" s="17"/>
      <c r="J36" s="17"/>
      <c r="K36" s="17"/>
    </row>
    <row r="37" spans="1:11" hidden="1" x14ac:dyDescent="0.25">
      <c r="A37" s="10" t="s">
        <v>90</v>
      </c>
      <c r="B37" s="63"/>
      <c r="C37" s="63"/>
      <c r="D37" s="63"/>
      <c r="E37" s="63"/>
      <c r="F37" s="63"/>
      <c r="G37" s="17"/>
      <c r="H37" s="17"/>
      <c r="I37" s="17"/>
      <c r="J37" s="17"/>
      <c r="K37" s="17"/>
    </row>
    <row r="38" spans="1:11" hidden="1" x14ac:dyDescent="0.25">
      <c r="A38" s="10" t="s">
        <v>60</v>
      </c>
      <c r="B38" s="63"/>
      <c r="C38" s="63"/>
      <c r="D38" s="63"/>
      <c r="E38" s="63"/>
      <c r="F38" s="63"/>
      <c r="G38" s="17"/>
      <c r="H38" s="17"/>
      <c r="I38" s="17"/>
      <c r="J38" s="17"/>
      <c r="K38" s="17"/>
    </row>
    <row r="39" spans="1:11" hidden="1" x14ac:dyDescent="0.25">
      <c r="A39" s="11" t="s">
        <v>91</v>
      </c>
      <c r="B39" s="4"/>
      <c r="C39" s="4"/>
      <c r="D39" s="4"/>
      <c r="E39" s="4"/>
      <c r="F39" s="4"/>
      <c r="G39" s="17"/>
      <c r="H39" s="17"/>
      <c r="I39" s="17"/>
      <c r="J39" s="17"/>
      <c r="K39" s="17"/>
    </row>
    <row r="40" spans="1:11" hidden="1" x14ac:dyDescent="0.25">
      <c r="A40" s="4" t="s">
        <v>92</v>
      </c>
      <c r="B40" s="4"/>
      <c r="C40" s="4"/>
      <c r="D40" s="4"/>
      <c r="E40" s="4"/>
      <c r="F40" s="4"/>
      <c r="G40" s="17"/>
      <c r="H40" s="17"/>
      <c r="I40" s="17"/>
      <c r="J40" s="17"/>
      <c r="K40" s="17"/>
    </row>
    <row r="41" spans="1:11" hidden="1" x14ac:dyDescent="0.25">
      <c r="A41" s="4" t="s">
        <v>93</v>
      </c>
      <c r="B41" s="4"/>
      <c r="C41" s="4"/>
      <c r="D41" s="4"/>
      <c r="E41" s="4"/>
      <c r="F41" s="4"/>
      <c r="G41" s="17"/>
      <c r="H41" s="17"/>
      <c r="I41" s="17"/>
      <c r="J41" s="17"/>
      <c r="K41" s="17"/>
    </row>
    <row r="42" spans="1:11" hidden="1" x14ac:dyDescent="0.25">
      <c r="A42" s="4" t="s">
        <v>94</v>
      </c>
      <c r="B42" s="4"/>
      <c r="C42" s="4"/>
      <c r="D42" s="4"/>
      <c r="E42" s="4"/>
      <c r="F42" s="4"/>
      <c r="G42" s="17"/>
      <c r="H42" s="17"/>
      <c r="I42" s="17"/>
      <c r="J42" s="17"/>
      <c r="K42" s="17"/>
    </row>
    <row r="43" spans="1:11" hidden="1" x14ac:dyDescent="0.25">
      <c r="A43" s="4" t="s">
        <v>95</v>
      </c>
      <c r="B43" s="4"/>
      <c r="C43" s="4"/>
      <c r="D43" s="4"/>
      <c r="E43" s="4"/>
      <c r="F43" s="4"/>
      <c r="G43" s="17"/>
      <c r="H43" s="17"/>
      <c r="I43" s="17"/>
      <c r="J43" s="17"/>
      <c r="K43" s="17"/>
    </row>
    <row r="44" spans="1:11" hidden="1" x14ac:dyDescent="0.25">
      <c r="A44" s="4" t="s">
        <v>96</v>
      </c>
      <c r="B44" s="4"/>
      <c r="C44" s="4"/>
      <c r="D44" s="4"/>
      <c r="E44" s="4"/>
      <c r="F44" s="4"/>
      <c r="G44" s="17"/>
      <c r="H44" s="17"/>
      <c r="I44" s="17"/>
      <c r="J44" s="17"/>
      <c r="K44" s="17"/>
    </row>
    <row r="45" spans="1:11" hidden="1" x14ac:dyDescent="0.25">
      <c r="A45" s="64" t="s">
        <v>97</v>
      </c>
      <c r="B45" s="63"/>
      <c r="C45" s="63"/>
      <c r="D45" s="63"/>
      <c r="E45" s="63"/>
      <c r="F45" s="63"/>
      <c r="G45" s="17"/>
      <c r="H45" s="17"/>
      <c r="I45" s="17"/>
      <c r="J45" s="17"/>
      <c r="K45" s="17"/>
    </row>
    <row r="46" spans="1:11" hidden="1" x14ac:dyDescent="0.25">
      <c r="A46" s="63" t="s">
        <v>98</v>
      </c>
      <c r="B46" s="63"/>
      <c r="C46" s="63"/>
      <c r="D46" s="63"/>
      <c r="E46" s="63"/>
      <c r="F46" s="63"/>
      <c r="G46" s="17"/>
      <c r="H46" s="17"/>
      <c r="I46" s="17"/>
      <c r="J46" s="17"/>
      <c r="K46" s="17"/>
    </row>
    <row r="47" spans="1:11" hidden="1" x14ac:dyDescent="0.25">
      <c r="A47" s="38">
        <v>-20000</v>
      </c>
      <c r="B47" s="4"/>
      <c r="C47" s="4"/>
      <c r="D47" s="4"/>
      <c r="E47" s="4"/>
      <c r="F47" s="4"/>
      <c r="G47" s="17"/>
      <c r="H47" s="17"/>
      <c r="I47" s="17"/>
      <c r="J47" s="17"/>
      <c r="K47" s="17"/>
    </row>
    <row r="48" spans="1:11" ht="25" hidden="1" x14ac:dyDescent="0.25">
      <c r="A48" s="81" t="s">
        <v>99</v>
      </c>
      <c r="B48" s="63"/>
      <c r="C48" s="63"/>
      <c r="D48" s="63"/>
      <c r="E48" s="63"/>
      <c r="F48" s="63"/>
      <c r="G48" s="17"/>
      <c r="H48" s="17"/>
      <c r="I48" s="17"/>
      <c r="J48" s="17"/>
      <c r="K48" s="17"/>
    </row>
    <row r="49" spans="1:11" ht="25" hidden="1" x14ac:dyDescent="0.25">
      <c r="A49" s="81" t="s">
        <v>100</v>
      </c>
      <c r="B49" s="63"/>
      <c r="C49" s="63"/>
      <c r="D49" s="63"/>
      <c r="E49" s="63"/>
      <c r="F49" s="63"/>
      <c r="G49" s="17"/>
      <c r="H49" s="17"/>
      <c r="I49" s="17"/>
      <c r="J49" s="17"/>
      <c r="K49" s="17"/>
    </row>
    <row r="50" spans="1:11" ht="25" hidden="1" x14ac:dyDescent="0.25">
      <c r="A50" s="82" t="s">
        <v>101</v>
      </c>
      <c r="B50" s="4"/>
      <c r="C50" s="4"/>
      <c r="D50" s="4"/>
      <c r="E50" s="4"/>
      <c r="F50" s="4"/>
      <c r="G50" s="17"/>
      <c r="H50" s="17"/>
      <c r="I50" s="17"/>
      <c r="J50" s="17"/>
      <c r="K50" s="17"/>
    </row>
    <row r="51" spans="1:11" ht="25" hidden="1" x14ac:dyDescent="0.25">
      <c r="A51" s="82" t="s">
        <v>102</v>
      </c>
      <c r="B51" s="4"/>
      <c r="C51" s="4"/>
      <c r="D51" s="4"/>
      <c r="E51" s="4"/>
      <c r="F51" s="4"/>
      <c r="G51" s="17"/>
      <c r="H51" s="17"/>
      <c r="I51" s="17"/>
      <c r="J51" s="17"/>
      <c r="K51" s="17"/>
    </row>
    <row r="52" spans="1:11" ht="37.5" hidden="1" x14ac:dyDescent="0.3">
      <c r="A52" s="82" t="s">
        <v>103</v>
      </c>
      <c r="B52" s="74"/>
      <c r="C52" s="74"/>
      <c r="D52" s="74"/>
      <c r="E52" s="11"/>
      <c r="F52" s="11"/>
      <c r="G52" s="17"/>
      <c r="H52" s="17"/>
      <c r="I52" s="17"/>
      <c r="J52" s="17"/>
      <c r="K52" s="17"/>
    </row>
    <row r="53" spans="1:11" ht="13" hidden="1" x14ac:dyDescent="0.3">
      <c r="A53" s="79" t="s">
        <v>104</v>
      </c>
      <c r="B53" s="73"/>
      <c r="C53" s="73"/>
      <c r="D53" s="73"/>
      <c r="E53" s="10"/>
      <c r="F53" s="10" t="b">
        <v>1</v>
      </c>
      <c r="G53" s="17"/>
      <c r="H53" s="17"/>
      <c r="I53" s="17"/>
      <c r="J53" s="17"/>
      <c r="K53" s="17"/>
    </row>
    <row r="54" spans="1:11" ht="13" hidden="1" x14ac:dyDescent="0.3">
      <c r="A54" s="80" t="s">
        <v>105</v>
      </c>
      <c r="B54" s="79"/>
      <c r="C54" s="79"/>
      <c r="D54" s="79"/>
      <c r="E54" s="10"/>
      <c r="F54" s="10" t="b">
        <v>0</v>
      </c>
      <c r="G54" s="17"/>
      <c r="H54" s="17"/>
      <c r="I54" s="17"/>
      <c r="J54" s="17"/>
      <c r="K54" s="17"/>
    </row>
    <row r="55" spans="1:11" ht="13" hidden="1" x14ac:dyDescent="0.25">
      <c r="A55" s="83"/>
      <c r="B55" s="75">
        <f>COUNT(Travel!B12:B21)</f>
        <v>1</v>
      </c>
      <c r="C55" s="75"/>
      <c r="D55" s="75">
        <f>COUNTIF(Travel!D12:D21,"*")</f>
        <v>0</v>
      </c>
      <c r="E55" s="76"/>
      <c r="F55" s="76" t="b">
        <f>MIN(B55,D55)=MAX(B55,D55)</f>
        <v>0</v>
      </c>
      <c r="G55" s="17"/>
      <c r="H55" s="17"/>
      <c r="I55" s="17"/>
      <c r="J55" s="17"/>
      <c r="K55" s="17"/>
    </row>
    <row r="56" spans="1:11" ht="13" hidden="1" x14ac:dyDescent="0.25">
      <c r="A56" s="83" t="s">
        <v>106</v>
      </c>
      <c r="B56" s="75">
        <f>COUNT(Travel!B26:B69)</f>
        <v>43</v>
      </c>
      <c r="C56" s="75"/>
      <c r="D56" s="75">
        <f>COUNTIF(Travel!D26:D69,"*")</f>
        <v>43</v>
      </c>
      <c r="E56" s="76"/>
      <c r="F56" s="76" t="b">
        <f>MIN(B56,D56)=MAX(B56,D56)</f>
        <v>1</v>
      </c>
    </row>
    <row r="57" spans="1:11" ht="13" hidden="1" x14ac:dyDescent="0.3">
      <c r="A57" s="84"/>
      <c r="B57" s="75">
        <f>COUNT(Travel!B74:B158)</f>
        <v>84</v>
      </c>
      <c r="C57" s="75"/>
      <c r="D57" s="75">
        <f>COUNTIF(Travel!D74:D158,"*")</f>
        <v>84</v>
      </c>
      <c r="E57" s="76"/>
      <c r="F57" s="76" t="b">
        <f>MIN(B57,D57)=MAX(B57,D57)</f>
        <v>1</v>
      </c>
    </row>
    <row r="58" spans="1:11" ht="13" hidden="1" x14ac:dyDescent="0.3">
      <c r="A58" s="85" t="s">
        <v>107</v>
      </c>
      <c r="B58" s="77">
        <f>COUNT(Hospitality!B11:B24)</f>
        <v>0</v>
      </c>
      <c r="C58" s="77"/>
      <c r="D58" s="77">
        <f>COUNTIF(Hospitality!D11:D24,"*")</f>
        <v>0</v>
      </c>
      <c r="E58" s="78"/>
      <c r="F58" s="78" t="b">
        <f>MIN(B58,D58)=MAX(B58,D58)</f>
        <v>1</v>
      </c>
    </row>
    <row r="59" spans="1:11" ht="13" hidden="1" x14ac:dyDescent="0.3">
      <c r="A59" s="86" t="s">
        <v>108</v>
      </c>
      <c r="B59" s="76">
        <f>COUNT('All other expenses'!B11:B55)</f>
        <v>43</v>
      </c>
      <c r="C59" s="76"/>
      <c r="D59" s="76">
        <f>COUNTIF('All other expenses'!D11:D55,"*")</f>
        <v>43</v>
      </c>
      <c r="E59" s="76"/>
      <c r="F59" s="76" t="b">
        <f>MIN(B59,D59)=MAX(B59,D59)</f>
        <v>1</v>
      </c>
    </row>
    <row r="60" spans="1:11" ht="13" hidden="1" x14ac:dyDescent="0.3">
      <c r="A60" s="85" t="s">
        <v>109</v>
      </c>
      <c r="B60" s="77">
        <f>COUNTIF('Gifts and benefits'!B11:B26,"*")</f>
        <v>15</v>
      </c>
      <c r="C60" s="77">
        <f>COUNTIF('Gifts and benefits'!C11:C26,"*")</f>
        <v>15</v>
      </c>
      <c r="D60" s="77"/>
      <c r="E60" s="77">
        <f>COUNTA('Gifts and benefits'!E11:E26)</f>
        <v>15</v>
      </c>
      <c r="F60" s="78"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09"/>
  <sheetViews>
    <sheetView topLeftCell="A6" zoomScaleNormal="100" workbookViewId="0">
      <selection activeCell="A12" sqref="A12:E20"/>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7.54296875" customWidth="1"/>
    <col min="7" max="9" width="9.1796875" hidden="1" customWidth="1"/>
    <col min="10" max="13" width="0" hidden="1" customWidth="1"/>
    <col min="14" max="16384" width="9.1796875" hidden="1"/>
  </cols>
  <sheetData>
    <row r="1" spans="1:6" ht="26.25" customHeight="1" x14ac:dyDescent="0.25">
      <c r="A1" s="140" t="s">
        <v>110</v>
      </c>
      <c r="B1" s="140"/>
      <c r="C1" s="140"/>
      <c r="D1" s="140"/>
      <c r="E1" s="140"/>
      <c r="F1" s="17"/>
    </row>
    <row r="2" spans="1:6" ht="21" customHeight="1" x14ac:dyDescent="0.25">
      <c r="A2" s="3" t="s">
        <v>111</v>
      </c>
      <c r="B2" s="138" t="str">
        <f>'Summary and sign-off'!B2:F2</f>
        <v>WorkSafe New Zealand</v>
      </c>
      <c r="C2" s="138"/>
      <c r="D2" s="138"/>
      <c r="E2" s="138"/>
      <c r="F2" s="17"/>
    </row>
    <row r="3" spans="1:6" ht="31" x14ac:dyDescent="0.25">
      <c r="A3" s="3" t="s">
        <v>112</v>
      </c>
      <c r="B3" s="138" t="str">
        <f>'Summary and sign-off'!B3:F3</f>
        <v>Phil Parkes</v>
      </c>
      <c r="C3" s="138"/>
      <c r="D3" s="138"/>
      <c r="E3" s="138"/>
      <c r="F3" s="17"/>
    </row>
    <row r="4" spans="1:6" ht="21" customHeight="1" x14ac:dyDescent="0.25">
      <c r="A4" s="3" t="s">
        <v>113</v>
      </c>
      <c r="B4" s="138">
        <f>'Summary and sign-off'!B4:F4</f>
        <v>44743</v>
      </c>
      <c r="C4" s="138"/>
      <c r="D4" s="138"/>
      <c r="E4" s="138"/>
      <c r="F4" s="17"/>
    </row>
    <row r="5" spans="1:6" ht="21" customHeight="1" x14ac:dyDescent="0.25">
      <c r="A5" s="3" t="s">
        <v>114</v>
      </c>
      <c r="B5" s="138">
        <f>'Summary and sign-off'!B5:F5</f>
        <v>45107</v>
      </c>
      <c r="C5" s="138"/>
      <c r="D5" s="138"/>
      <c r="E5" s="138"/>
      <c r="F5" s="17"/>
    </row>
    <row r="6" spans="1:6" ht="21" customHeight="1" x14ac:dyDescent="0.25">
      <c r="A6" s="3" t="s">
        <v>115</v>
      </c>
      <c r="B6" s="133" t="s">
        <v>81</v>
      </c>
      <c r="C6" s="133"/>
      <c r="D6" s="133"/>
      <c r="E6" s="133"/>
      <c r="F6" s="17"/>
    </row>
    <row r="7" spans="1:6" ht="21" customHeight="1" x14ac:dyDescent="0.25">
      <c r="A7" s="3" t="s">
        <v>56</v>
      </c>
      <c r="B7" s="133" t="s">
        <v>84</v>
      </c>
      <c r="C7" s="133"/>
      <c r="D7" s="133"/>
      <c r="E7" s="133"/>
      <c r="F7" s="17"/>
    </row>
    <row r="8" spans="1:6" ht="36" customHeight="1" x14ac:dyDescent="0.3">
      <c r="A8" s="142" t="s">
        <v>116</v>
      </c>
      <c r="B8" s="143"/>
      <c r="C8" s="143"/>
      <c r="D8" s="143"/>
      <c r="E8" s="143"/>
      <c r="F8" s="19"/>
    </row>
    <row r="9" spans="1:6" ht="36" customHeight="1" x14ac:dyDescent="0.3">
      <c r="A9" s="144" t="s">
        <v>117</v>
      </c>
      <c r="B9" s="145"/>
      <c r="C9" s="145"/>
      <c r="D9" s="145"/>
      <c r="E9" s="145"/>
      <c r="F9" s="19"/>
    </row>
    <row r="10" spans="1:6" ht="24.75" customHeight="1" x14ac:dyDescent="0.35">
      <c r="A10" s="141" t="s">
        <v>118</v>
      </c>
      <c r="B10" s="146"/>
      <c r="C10" s="141"/>
      <c r="D10" s="141"/>
      <c r="E10" s="141"/>
      <c r="F10" s="29"/>
    </row>
    <row r="11" spans="1:6" ht="28.5" customHeight="1" x14ac:dyDescent="0.25">
      <c r="A11" s="24" t="s">
        <v>119</v>
      </c>
      <c r="B11" s="24" t="s">
        <v>120</v>
      </c>
      <c r="C11" s="24" t="s">
        <v>121</v>
      </c>
      <c r="D11" s="24" t="s">
        <v>122</v>
      </c>
      <c r="E11" s="24" t="s">
        <v>123</v>
      </c>
      <c r="F11" s="30"/>
    </row>
    <row r="12" spans="1:6" s="2" customFormat="1" x14ac:dyDescent="0.25">
      <c r="A12" s="117"/>
      <c r="B12" s="118">
        <v>0</v>
      </c>
      <c r="C12" s="119" t="s">
        <v>198</v>
      </c>
      <c r="D12" s="119"/>
      <c r="E12" s="120"/>
      <c r="F12" s="1"/>
    </row>
    <row r="13" spans="1:6" s="2" customFormat="1" x14ac:dyDescent="0.25">
      <c r="A13" s="117"/>
      <c r="B13" s="118"/>
      <c r="C13" s="119"/>
      <c r="D13" s="119"/>
      <c r="E13" s="120"/>
      <c r="F13" s="1"/>
    </row>
    <row r="14" spans="1:6" s="2" customFormat="1" x14ac:dyDescent="0.25">
      <c r="A14" s="117"/>
      <c r="B14" s="118"/>
      <c r="C14" s="119"/>
      <c r="D14" s="119"/>
      <c r="E14" s="120"/>
      <c r="F14" s="1"/>
    </row>
    <row r="15" spans="1:6" s="2" customFormat="1" x14ac:dyDescent="0.25">
      <c r="A15" s="117"/>
      <c r="B15" s="118"/>
      <c r="C15" s="119"/>
      <c r="D15" s="119"/>
      <c r="E15" s="120"/>
      <c r="F15" s="1"/>
    </row>
    <row r="16" spans="1:6" s="2" customFormat="1" x14ac:dyDescent="0.25">
      <c r="A16" s="117"/>
      <c r="B16" s="118"/>
      <c r="C16" s="119"/>
      <c r="D16" s="119"/>
      <c r="E16" s="120"/>
      <c r="F16" s="1"/>
    </row>
    <row r="17" spans="1:6" s="2" customFormat="1" x14ac:dyDescent="0.25">
      <c r="A17" s="117"/>
      <c r="B17" s="118"/>
      <c r="C17" s="119"/>
      <c r="D17" s="119"/>
      <c r="E17" s="120"/>
      <c r="F17" s="1"/>
    </row>
    <row r="18" spans="1:6" s="2" customFormat="1" ht="12.75" customHeight="1" x14ac:dyDescent="0.25">
      <c r="A18" s="117"/>
      <c r="B18" s="118"/>
      <c r="C18" s="119"/>
      <c r="D18" s="119"/>
      <c r="E18" s="120"/>
      <c r="F18" s="1"/>
    </row>
    <row r="19" spans="1:6" s="2" customFormat="1" x14ac:dyDescent="0.25">
      <c r="A19" s="121"/>
      <c r="B19" s="118"/>
      <c r="C19" s="119"/>
      <c r="D19" s="119"/>
      <c r="E19" s="120"/>
      <c r="F19" s="1"/>
    </row>
    <row r="20" spans="1:6" s="2" customFormat="1" x14ac:dyDescent="0.25">
      <c r="A20" s="121"/>
      <c r="B20" s="118"/>
      <c r="C20" s="119"/>
      <c r="D20" s="119"/>
      <c r="E20" s="120"/>
      <c r="F20" s="1"/>
    </row>
    <row r="21" spans="1:6" s="2" customFormat="1" hidden="1" x14ac:dyDescent="0.25">
      <c r="A21" s="104"/>
      <c r="B21" s="105"/>
      <c r="C21" s="106"/>
      <c r="D21" s="106"/>
      <c r="E21" s="107"/>
      <c r="F21" s="1"/>
    </row>
    <row r="22" spans="1:6" ht="19.5" customHeight="1" x14ac:dyDescent="0.25">
      <c r="A22" s="71" t="s">
        <v>124</v>
      </c>
      <c r="B22" s="72">
        <f>SUM(B12:B21)</f>
        <v>0</v>
      </c>
      <c r="C22" s="128" t="str">
        <f>IF(SUBTOTAL(3,B12:B21)=SUBTOTAL(103,B12:B21),'Summary and sign-off'!$A$48,'Summary and sign-off'!$A$49)</f>
        <v>Check - there are no hidden rows with data</v>
      </c>
      <c r="D22" s="139" t="str">
        <f>IF('Summary and sign-off'!F55='Summary and sign-off'!F54,'Summary and sign-off'!A51,'Summary and sign-off'!A50)</f>
        <v>Not all lines have an entry for "Cost in NZ$" and "Type of expense"</v>
      </c>
      <c r="E22" s="139"/>
      <c r="F22" s="17"/>
    </row>
    <row r="23" spans="1:6" ht="10.5" customHeight="1" x14ac:dyDescent="0.3">
      <c r="A23" s="17"/>
      <c r="B23" s="19"/>
      <c r="C23" s="17"/>
      <c r="D23" s="17"/>
      <c r="E23" s="17"/>
      <c r="F23" s="17"/>
    </row>
    <row r="24" spans="1:6" ht="24.75" customHeight="1" x14ac:dyDescent="0.35">
      <c r="A24" s="141" t="s">
        <v>125</v>
      </c>
      <c r="B24" s="141"/>
      <c r="C24" s="141"/>
      <c r="D24" s="141"/>
      <c r="E24" s="141"/>
      <c r="F24" s="29"/>
    </row>
    <row r="25" spans="1:6" ht="32.5" customHeight="1" x14ac:dyDescent="0.25">
      <c r="A25" s="24" t="s">
        <v>119</v>
      </c>
      <c r="B25" s="24" t="s">
        <v>63</v>
      </c>
      <c r="C25" s="24" t="s">
        <v>126</v>
      </c>
      <c r="D25" s="24" t="s">
        <v>122</v>
      </c>
      <c r="E25" s="24" t="s">
        <v>123</v>
      </c>
      <c r="F25" s="30"/>
    </row>
    <row r="26" spans="1:6" s="2" customFormat="1" x14ac:dyDescent="0.25">
      <c r="A26" s="117">
        <v>44981</v>
      </c>
      <c r="B26" s="118">
        <v>154.44</v>
      </c>
      <c r="C26" s="119" t="s">
        <v>199</v>
      </c>
      <c r="D26" s="119" t="s">
        <v>225</v>
      </c>
      <c r="E26" s="120" t="s">
        <v>227</v>
      </c>
      <c r="F26" s="1"/>
    </row>
    <row r="27" spans="1:6" s="2" customFormat="1" ht="25" x14ac:dyDescent="0.25">
      <c r="A27" s="117">
        <v>45100</v>
      </c>
      <c r="B27" s="118">
        <v>472.34</v>
      </c>
      <c r="C27" s="119" t="s">
        <v>200</v>
      </c>
      <c r="D27" s="119" t="s">
        <v>225</v>
      </c>
      <c r="E27" s="120" t="s">
        <v>228</v>
      </c>
      <c r="F27" s="1"/>
    </row>
    <row r="28" spans="1:6" s="2" customFormat="1" ht="25" x14ac:dyDescent="0.25">
      <c r="A28" s="117">
        <v>45100</v>
      </c>
      <c r="B28" s="118">
        <v>332.32</v>
      </c>
      <c r="C28" s="119" t="s">
        <v>201</v>
      </c>
      <c r="D28" s="119" t="s">
        <v>225</v>
      </c>
      <c r="E28" s="120" t="s">
        <v>229</v>
      </c>
      <c r="F28" s="1"/>
    </row>
    <row r="29" spans="1:6" s="2" customFormat="1" x14ac:dyDescent="0.25">
      <c r="A29" s="117">
        <v>45071</v>
      </c>
      <c r="B29" s="118">
        <v>128.21</v>
      </c>
      <c r="C29" s="119" t="s">
        <v>202</v>
      </c>
      <c r="D29" s="119" t="s">
        <v>225</v>
      </c>
      <c r="E29" s="120" t="s">
        <v>230</v>
      </c>
      <c r="F29" s="1"/>
    </row>
    <row r="30" spans="1:6" s="2" customFormat="1" ht="25" x14ac:dyDescent="0.25">
      <c r="A30" s="117">
        <v>45071</v>
      </c>
      <c r="B30" s="118">
        <v>534.26</v>
      </c>
      <c r="C30" s="119" t="s">
        <v>203</v>
      </c>
      <c r="D30" s="119" t="s">
        <v>225</v>
      </c>
      <c r="E30" s="120" t="s">
        <v>231</v>
      </c>
      <c r="F30" s="1"/>
    </row>
    <row r="31" spans="1:6" s="2" customFormat="1" x14ac:dyDescent="0.25">
      <c r="A31" s="117">
        <v>45071</v>
      </c>
      <c r="B31" s="118">
        <v>339.76</v>
      </c>
      <c r="C31" s="119" t="s">
        <v>204</v>
      </c>
      <c r="D31" s="119" t="s">
        <v>225</v>
      </c>
      <c r="E31" s="120" t="s">
        <v>232</v>
      </c>
      <c r="F31" s="1"/>
    </row>
    <row r="32" spans="1:6" s="2" customFormat="1" ht="25" x14ac:dyDescent="0.25">
      <c r="A32" s="117">
        <v>45071</v>
      </c>
      <c r="B32" s="118">
        <v>522.96</v>
      </c>
      <c r="C32" s="119" t="s">
        <v>200</v>
      </c>
      <c r="D32" s="119" t="s">
        <v>225</v>
      </c>
      <c r="E32" s="120" t="s">
        <v>228</v>
      </c>
      <c r="F32" s="1"/>
    </row>
    <row r="33" spans="1:6" s="2" customFormat="1" x14ac:dyDescent="0.25">
      <c r="A33" s="117">
        <v>45071</v>
      </c>
      <c r="B33" s="118">
        <v>345.61</v>
      </c>
      <c r="C33" s="119" t="s">
        <v>205</v>
      </c>
      <c r="D33" s="119" t="s">
        <v>225</v>
      </c>
      <c r="E33" s="120" t="s">
        <v>233</v>
      </c>
      <c r="F33" s="1"/>
    </row>
    <row r="34" spans="1:6" s="2" customFormat="1" ht="25" x14ac:dyDescent="0.25">
      <c r="A34" s="117">
        <v>45071</v>
      </c>
      <c r="B34" s="118">
        <v>505.04</v>
      </c>
      <c r="C34" s="119" t="s">
        <v>206</v>
      </c>
      <c r="D34" s="119" t="s">
        <v>225</v>
      </c>
      <c r="E34" s="120" t="s">
        <v>231</v>
      </c>
      <c r="F34" s="1"/>
    </row>
    <row r="35" spans="1:6" s="2" customFormat="1" ht="25" x14ac:dyDescent="0.25">
      <c r="A35" s="117">
        <v>45071</v>
      </c>
      <c r="B35" s="118">
        <v>442.44</v>
      </c>
      <c r="C35" s="119" t="s">
        <v>207</v>
      </c>
      <c r="D35" s="119" t="s">
        <v>225</v>
      </c>
      <c r="E35" s="120" t="s">
        <v>234</v>
      </c>
      <c r="F35" s="1"/>
    </row>
    <row r="36" spans="1:6" s="2" customFormat="1" ht="25" x14ac:dyDescent="0.25">
      <c r="A36" s="117">
        <v>45044</v>
      </c>
      <c r="B36" s="118">
        <v>483.34</v>
      </c>
      <c r="C36" s="119" t="s">
        <v>208</v>
      </c>
      <c r="D36" s="119" t="s">
        <v>225</v>
      </c>
      <c r="E36" s="120" t="s">
        <v>231</v>
      </c>
      <c r="F36" s="1"/>
    </row>
    <row r="37" spans="1:6" s="2" customFormat="1" ht="37.5" x14ac:dyDescent="0.25">
      <c r="A37" s="117">
        <v>45044</v>
      </c>
      <c r="B37" s="118">
        <v>743.1</v>
      </c>
      <c r="C37" s="119" t="s">
        <v>209</v>
      </c>
      <c r="D37" s="119" t="s">
        <v>225</v>
      </c>
      <c r="E37" s="120" t="s">
        <v>235</v>
      </c>
      <c r="F37" s="1"/>
    </row>
    <row r="38" spans="1:6" s="2" customFormat="1" x14ac:dyDescent="0.25">
      <c r="A38" s="117">
        <v>45044</v>
      </c>
      <c r="B38" s="118">
        <v>17.71</v>
      </c>
      <c r="C38" s="119" t="s">
        <v>199</v>
      </c>
      <c r="D38" s="119" t="s">
        <v>225</v>
      </c>
      <c r="E38" s="120" t="s">
        <v>236</v>
      </c>
      <c r="F38" s="1"/>
    </row>
    <row r="39" spans="1:6" s="2" customFormat="1" x14ac:dyDescent="0.25">
      <c r="A39" s="117">
        <v>45044</v>
      </c>
      <c r="B39" s="118">
        <v>254.61</v>
      </c>
      <c r="C39" s="119" t="s">
        <v>210</v>
      </c>
      <c r="D39" s="119" t="s">
        <v>225</v>
      </c>
      <c r="E39" s="120" t="s">
        <v>237</v>
      </c>
      <c r="F39" s="1"/>
    </row>
    <row r="40" spans="1:6" s="2" customFormat="1" ht="25" x14ac:dyDescent="0.25">
      <c r="A40" s="117">
        <v>45044</v>
      </c>
      <c r="B40" s="118">
        <v>292.18</v>
      </c>
      <c r="C40" s="119" t="s">
        <v>211</v>
      </c>
      <c r="D40" s="119" t="s">
        <v>225</v>
      </c>
      <c r="E40" s="120" t="s">
        <v>231</v>
      </c>
      <c r="F40" s="1"/>
    </row>
    <row r="41" spans="1:6" s="2" customFormat="1" x14ac:dyDescent="0.25">
      <c r="A41" s="117">
        <v>45044</v>
      </c>
      <c r="B41" s="118">
        <v>341.43</v>
      </c>
      <c r="C41" s="119" t="s">
        <v>210</v>
      </c>
      <c r="D41" s="119" t="s">
        <v>225</v>
      </c>
      <c r="E41" s="120" t="s">
        <v>238</v>
      </c>
      <c r="F41" s="1"/>
    </row>
    <row r="42" spans="1:6" s="2" customFormat="1" x14ac:dyDescent="0.25">
      <c r="A42" s="117">
        <v>45009</v>
      </c>
      <c r="B42" s="118">
        <v>215.08</v>
      </c>
      <c r="C42" s="119" t="s">
        <v>212</v>
      </c>
      <c r="D42" s="119" t="s">
        <v>225</v>
      </c>
      <c r="E42" s="120" t="s">
        <v>239</v>
      </c>
      <c r="F42" s="1"/>
    </row>
    <row r="43" spans="1:6" s="2" customFormat="1" ht="25" x14ac:dyDescent="0.25">
      <c r="A43" s="117">
        <v>44981</v>
      </c>
      <c r="B43" s="118">
        <v>83.5</v>
      </c>
      <c r="C43" s="119" t="s">
        <v>213</v>
      </c>
      <c r="D43" s="119" t="s">
        <v>225</v>
      </c>
      <c r="E43" s="120" t="s">
        <v>228</v>
      </c>
      <c r="F43" s="1"/>
    </row>
    <row r="44" spans="1:6" s="2" customFormat="1" ht="25" x14ac:dyDescent="0.25">
      <c r="A44" s="117">
        <v>44950</v>
      </c>
      <c r="B44" s="118">
        <v>339.08</v>
      </c>
      <c r="C44" s="119" t="s">
        <v>214</v>
      </c>
      <c r="D44" s="119" t="s">
        <v>225</v>
      </c>
      <c r="E44" s="120" t="s">
        <v>228</v>
      </c>
      <c r="F44" s="1"/>
    </row>
    <row r="45" spans="1:6" s="2" customFormat="1" ht="25" x14ac:dyDescent="0.25">
      <c r="A45" s="117">
        <v>44950</v>
      </c>
      <c r="B45" s="118">
        <v>371.13</v>
      </c>
      <c r="C45" s="119" t="s">
        <v>214</v>
      </c>
      <c r="D45" s="119" t="s">
        <v>225</v>
      </c>
      <c r="E45" s="120" t="s">
        <v>228</v>
      </c>
      <c r="F45" s="1"/>
    </row>
    <row r="46" spans="1:6" s="2" customFormat="1" ht="25" x14ac:dyDescent="0.25">
      <c r="A46" s="117">
        <v>44950</v>
      </c>
      <c r="B46" s="118">
        <v>333.91</v>
      </c>
      <c r="C46" s="119" t="s">
        <v>214</v>
      </c>
      <c r="D46" s="119" t="s">
        <v>225</v>
      </c>
      <c r="E46" s="120" t="s">
        <v>231</v>
      </c>
      <c r="F46" s="1"/>
    </row>
    <row r="47" spans="1:6" s="2" customFormat="1" ht="25" x14ac:dyDescent="0.25">
      <c r="A47" s="117">
        <v>44894</v>
      </c>
      <c r="B47" s="118">
        <v>466.65</v>
      </c>
      <c r="C47" s="119" t="s">
        <v>215</v>
      </c>
      <c r="D47" s="119" t="s">
        <v>225</v>
      </c>
      <c r="E47" s="120" t="s">
        <v>231</v>
      </c>
      <c r="F47" s="1"/>
    </row>
    <row r="48" spans="1:6" s="2" customFormat="1" ht="25" x14ac:dyDescent="0.25">
      <c r="A48" s="117">
        <v>44869</v>
      </c>
      <c r="B48" s="118">
        <v>534.26</v>
      </c>
      <c r="C48" s="119" t="s">
        <v>216</v>
      </c>
      <c r="D48" s="119" t="s">
        <v>225</v>
      </c>
      <c r="E48" s="120" t="s">
        <v>231</v>
      </c>
      <c r="F48" s="1"/>
    </row>
    <row r="49" spans="1:6" s="2" customFormat="1" ht="25" x14ac:dyDescent="0.25">
      <c r="A49" s="117">
        <v>44837</v>
      </c>
      <c r="B49" s="118">
        <v>611.05999999999995</v>
      </c>
      <c r="C49" s="119" t="s">
        <v>217</v>
      </c>
      <c r="D49" s="119" t="s">
        <v>225</v>
      </c>
      <c r="E49" s="120" t="s">
        <v>234</v>
      </c>
      <c r="F49" s="1"/>
    </row>
    <row r="50" spans="1:6" s="2" customFormat="1" ht="25" x14ac:dyDescent="0.25">
      <c r="A50" s="117">
        <v>44837</v>
      </c>
      <c r="B50" s="118">
        <v>-176.1</v>
      </c>
      <c r="C50" s="119" t="s">
        <v>218</v>
      </c>
      <c r="D50" s="119" t="s">
        <v>225</v>
      </c>
      <c r="E50" s="120" t="s">
        <v>231</v>
      </c>
      <c r="F50" s="1"/>
    </row>
    <row r="51" spans="1:6" s="2" customFormat="1" ht="25" x14ac:dyDescent="0.25">
      <c r="A51" s="117">
        <v>44796</v>
      </c>
      <c r="B51" s="118">
        <v>324.74</v>
      </c>
      <c r="C51" s="119" t="s">
        <v>219</v>
      </c>
      <c r="D51" s="119" t="s">
        <v>225</v>
      </c>
      <c r="E51" s="120" t="s">
        <v>231</v>
      </c>
      <c r="F51" s="1"/>
    </row>
    <row r="52" spans="1:6" s="2" customFormat="1" ht="25" x14ac:dyDescent="0.25">
      <c r="A52" s="117">
        <v>44796</v>
      </c>
      <c r="B52" s="118">
        <v>505.04</v>
      </c>
      <c r="C52" s="119" t="s">
        <v>220</v>
      </c>
      <c r="D52" s="119" t="s">
        <v>225</v>
      </c>
      <c r="E52" s="120" t="s">
        <v>231</v>
      </c>
      <c r="F52" s="1"/>
    </row>
    <row r="53" spans="1:6" s="2" customFormat="1" x14ac:dyDescent="0.25">
      <c r="A53" s="117">
        <v>44767</v>
      </c>
      <c r="B53" s="118">
        <v>246.27</v>
      </c>
      <c r="C53" s="119" t="s">
        <v>221</v>
      </c>
      <c r="D53" s="119" t="s">
        <v>225</v>
      </c>
      <c r="E53" s="120" t="s">
        <v>237</v>
      </c>
      <c r="F53" s="1"/>
    </row>
    <row r="54" spans="1:6" s="2" customFormat="1" ht="25" x14ac:dyDescent="0.25">
      <c r="A54" s="117">
        <v>44767</v>
      </c>
      <c r="B54" s="118">
        <v>177.28</v>
      </c>
      <c r="C54" s="119" t="s">
        <v>222</v>
      </c>
      <c r="D54" s="119" t="s">
        <v>225</v>
      </c>
      <c r="E54" s="120" t="s">
        <v>234</v>
      </c>
      <c r="F54" s="1"/>
    </row>
    <row r="55" spans="1:6" s="2" customFormat="1" x14ac:dyDescent="0.25">
      <c r="A55" s="117">
        <v>45044</v>
      </c>
      <c r="B55" s="118">
        <v>199.13</v>
      </c>
      <c r="C55" s="119" t="s">
        <v>199</v>
      </c>
      <c r="D55" s="119" t="s">
        <v>226</v>
      </c>
      <c r="E55" s="120" t="s">
        <v>240</v>
      </c>
      <c r="F55" s="1"/>
    </row>
    <row r="56" spans="1:6" s="2" customFormat="1" x14ac:dyDescent="0.25">
      <c r="A56" s="117">
        <v>45100</v>
      </c>
      <c r="B56" s="118">
        <v>169.57</v>
      </c>
      <c r="C56" s="119" t="s">
        <v>200</v>
      </c>
      <c r="D56" s="119" t="s">
        <v>226</v>
      </c>
      <c r="E56" s="120" t="s">
        <v>241</v>
      </c>
      <c r="F56" s="1"/>
    </row>
    <row r="57" spans="1:6" s="2" customFormat="1" x14ac:dyDescent="0.25">
      <c r="A57" s="117">
        <v>45100</v>
      </c>
      <c r="B57" s="118">
        <v>185.65</v>
      </c>
      <c r="C57" s="119" t="s">
        <v>202</v>
      </c>
      <c r="D57" s="119" t="s">
        <v>226</v>
      </c>
      <c r="E57" s="120" t="s">
        <v>242</v>
      </c>
      <c r="F57" s="1"/>
    </row>
    <row r="58" spans="1:6" s="2" customFormat="1" x14ac:dyDescent="0.25">
      <c r="A58" s="117">
        <v>45100</v>
      </c>
      <c r="B58" s="118">
        <v>533.04</v>
      </c>
      <c r="C58" s="119" t="s">
        <v>206</v>
      </c>
      <c r="D58" s="119" t="s">
        <v>226</v>
      </c>
      <c r="E58" s="120" t="s">
        <v>240</v>
      </c>
      <c r="F58" s="1"/>
    </row>
    <row r="59" spans="1:6" s="2" customFormat="1" x14ac:dyDescent="0.25">
      <c r="A59" s="117">
        <v>45071</v>
      </c>
      <c r="B59" s="118">
        <v>186.96</v>
      </c>
      <c r="C59" s="119" t="s">
        <v>200</v>
      </c>
      <c r="D59" s="119" t="s">
        <v>226</v>
      </c>
      <c r="E59" s="120" t="s">
        <v>241</v>
      </c>
      <c r="F59" s="1"/>
    </row>
    <row r="60" spans="1:6" s="2" customFormat="1" x14ac:dyDescent="0.25">
      <c r="A60" s="117">
        <v>45071</v>
      </c>
      <c r="B60" s="118">
        <v>176.52</v>
      </c>
      <c r="C60" s="119" t="s">
        <v>223</v>
      </c>
      <c r="D60" s="119" t="s">
        <v>226</v>
      </c>
      <c r="E60" s="120" t="s">
        <v>243</v>
      </c>
      <c r="F60" s="1"/>
    </row>
    <row r="61" spans="1:6" s="2" customFormat="1" x14ac:dyDescent="0.25">
      <c r="A61" s="117">
        <v>45071</v>
      </c>
      <c r="B61" s="118">
        <v>245.35</v>
      </c>
      <c r="C61" s="119" t="s">
        <v>212</v>
      </c>
      <c r="D61" s="119" t="s">
        <v>226</v>
      </c>
      <c r="E61" s="120" t="s">
        <v>244</v>
      </c>
      <c r="F61" s="1"/>
    </row>
    <row r="62" spans="1:6" s="2" customFormat="1" x14ac:dyDescent="0.25">
      <c r="A62" s="117">
        <v>45044</v>
      </c>
      <c r="B62" s="118">
        <v>192.17</v>
      </c>
      <c r="C62" s="119" t="s">
        <v>209</v>
      </c>
      <c r="D62" s="119" t="s">
        <v>226</v>
      </c>
      <c r="E62" s="120" t="s">
        <v>241</v>
      </c>
      <c r="F62" s="1"/>
    </row>
    <row r="63" spans="1:6" s="2" customFormat="1" x14ac:dyDescent="0.25">
      <c r="A63" s="117">
        <v>45044</v>
      </c>
      <c r="B63" s="118">
        <v>142.61000000000001</v>
      </c>
      <c r="C63" s="119" t="s">
        <v>209</v>
      </c>
      <c r="D63" s="119" t="s">
        <v>226</v>
      </c>
      <c r="E63" s="120" t="s">
        <v>241</v>
      </c>
      <c r="F63" s="1"/>
    </row>
    <row r="64" spans="1:6" s="2" customFormat="1" x14ac:dyDescent="0.25">
      <c r="A64" s="117">
        <v>45044</v>
      </c>
      <c r="B64" s="118">
        <v>226.35</v>
      </c>
      <c r="C64" s="119" t="s">
        <v>213</v>
      </c>
      <c r="D64" s="119" t="s">
        <v>226</v>
      </c>
      <c r="E64" s="120" t="s">
        <v>241</v>
      </c>
      <c r="F64" s="1"/>
    </row>
    <row r="65" spans="1:6" s="2" customFormat="1" x14ac:dyDescent="0.25">
      <c r="A65" s="117">
        <v>44981</v>
      </c>
      <c r="B65" s="118">
        <v>172.17</v>
      </c>
      <c r="C65" s="119" t="s">
        <v>224</v>
      </c>
      <c r="D65" s="119" t="s">
        <v>226</v>
      </c>
      <c r="E65" s="120" t="s">
        <v>240</v>
      </c>
      <c r="F65" s="1"/>
    </row>
    <row r="66" spans="1:6" s="2" customFormat="1" x14ac:dyDescent="0.25">
      <c r="A66" s="117">
        <v>44894</v>
      </c>
      <c r="B66" s="118">
        <v>180</v>
      </c>
      <c r="C66" s="119" t="s">
        <v>216</v>
      </c>
      <c r="D66" s="119" t="s">
        <v>226</v>
      </c>
      <c r="E66" s="120" t="s">
        <v>240</v>
      </c>
      <c r="F66" s="1"/>
    </row>
    <row r="67" spans="1:6" s="2" customFormat="1" x14ac:dyDescent="0.25">
      <c r="A67" s="117">
        <v>44837</v>
      </c>
      <c r="B67" s="118">
        <v>180</v>
      </c>
      <c r="C67" s="119" t="s">
        <v>219</v>
      </c>
      <c r="D67" s="119" t="s">
        <v>226</v>
      </c>
      <c r="E67" s="120" t="s">
        <v>240</v>
      </c>
      <c r="F67" s="1"/>
    </row>
    <row r="68" spans="1:6" s="2" customFormat="1" x14ac:dyDescent="0.25">
      <c r="A68" s="117">
        <v>44837</v>
      </c>
      <c r="B68" s="118">
        <v>295.64999999999998</v>
      </c>
      <c r="C68" s="119" t="s">
        <v>220</v>
      </c>
      <c r="D68" s="119" t="s">
        <v>226</v>
      </c>
      <c r="E68" s="120" t="s">
        <v>240</v>
      </c>
      <c r="F68" s="1"/>
    </row>
    <row r="69" spans="1:6" s="2" customFormat="1" hidden="1" x14ac:dyDescent="0.25">
      <c r="A69" s="108"/>
      <c r="B69" s="109"/>
      <c r="C69" s="110"/>
      <c r="D69" s="110"/>
      <c r="E69" s="111"/>
      <c r="F69" s="1"/>
    </row>
    <row r="70" spans="1:6" ht="19.5" customHeight="1" x14ac:dyDescent="0.25">
      <c r="A70" s="71" t="s">
        <v>127</v>
      </c>
      <c r="B70" s="72">
        <f>SUM(B26:B69)</f>
        <v>13026.820000000002</v>
      </c>
      <c r="C70" s="128" t="str">
        <f>IF(SUBTOTAL(3,B26:B69)=SUBTOTAL(103,B26:B69),'Summary and sign-off'!$A$48,'Summary and sign-off'!$A$49)</f>
        <v>Check - there are no hidden rows with data</v>
      </c>
      <c r="D70" s="139" t="str">
        <f>IF('Summary and sign-off'!F56='Summary and sign-off'!F54,'Summary and sign-off'!A51,'Summary and sign-off'!A50)</f>
        <v>Check - each entry provides sufficient information</v>
      </c>
      <c r="E70" s="139"/>
      <c r="F70" s="17"/>
    </row>
    <row r="71" spans="1:6" ht="10.5" customHeight="1" x14ac:dyDescent="0.3">
      <c r="A71" s="17"/>
      <c r="B71" s="19"/>
      <c r="C71" s="17"/>
      <c r="D71" s="17"/>
      <c r="E71" s="17"/>
      <c r="F71" s="17"/>
    </row>
    <row r="72" spans="1:6" ht="24.75" customHeight="1" x14ac:dyDescent="0.25">
      <c r="A72" s="141" t="s">
        <v>128</v>
      </c>
      <c r="B72" s="141"/>
      <c r="C72" s="141"/>
      <c r="D72" s="141"/>
      <c r="E72" s="141"/>
      <c r="F72" s="17"/>
    </row>
    <row r="73" spans="1:6" ht="27" customHeight="1" x14ac:dyDescent="0.25">
      <c r="A73" s="24" t="s">
        <v>119</v>
      </c>
      <c r="B73" s="24" t="s">
        <v>63</v>
      </c>
      <c r="C73" s="24" t="s">
        <v>129</v>
      </c>
      <c r="D73" s="24" t="s">
        <v>130</v>
      </c>
      <c r="E73" s="24" t="s">
        <v>123</v>
      </c>
      <c r="F73" s="28"/>
    </row>
    <row r="74" spans="1:6" s="2" customFormat="1" ht="25" x14ac:dyDescent="0.25">
      <c r="A74" s="117">
        <v>45100</v>
      </c>
      <c r="B74" s="118">
        <v>178.7</v>
      </c>
      <c r="C74" s="119" t="s">
        <v>202</v>
      </c>
      <c r="D74" s="119" t="s">
        <v>323</v>
      </c>
      <c r="E74" s="120" t="s">
        <v>228</v>
      </c>
      <c r="F74" s="1"/>
    </row>
    <row r="75" spans="1:6" s="2" customFormat="1" ht="25" x14ac:dyDescent="0.25">
      <c r="A75" s="117">
        <v>45100</v>
      </c>
      <c r="B75" s="118">
        <v>107.07</v>
      </c>
      <c r="C75" s="119" t="s">
        <v>223</v>
      </c>
      <c r="D75" s="119" t="s">
        <v>323</v>
      </c>
      <c r="E75" s="120" t="s">
        <v>229</v>
      </c>
      <c r="F75" s="1"/>
    </row>
    <row r="76" spans="1:6" s="2" customFormat="1" ht="25" x14ac:dyDescent="0.25">
      <c r="A76" s="117">
        <v>45071</v>
      </c>
      <c r="B76" s="118">
        <v>141.09</v>
      </c>
      <c r="C76" s="119" t="s">
        <v>212</v>
      </c>
      <c r="D76" s="119" t="s">
        <v>323</v>
      </c>
      <c r="E76" s="120" t="s">
        <v>231</v>
      </c>
      <c r="F76" s="1"/>
    </row>
    <row r="77" spans="1:6" s="2" customFormat="1" ht="25" x14ac:dyDescent="0.25">
      <c r="A77" s="117">
        <v>45091</v>
      </c>
      <c r="B77" s="118">
        <v>30.96</v>
      </c>
      <c r="C77" s="119" t="s">
        <v>245</v>
      </c>
      <c r="D77" s="119" t="s">
        <v>324</v>
      </c>
      <c r="E77" s="120" t="s">
        <v>197</v>
      </c>
      <c r="F77" s="1"/>
    </row>
    <row r="78" spans="1:6" s="2" customFormat="1" x14ac:dyDescent="0.25">
      <c r="A78" s="117">
        <v>45091</v>
      </c>
      <c r="B78" s="118">
        <v>30.16</v>
      </c>
      <c r="C78" s="119" t="s">
        <v>246</v>
      </c>
      <c r="D78" s="119" t="s">
        <v>324</v>
      </c>
      <c r="E78" s="120" t="s">
        <v>197</v>
      </c>
      <c r="F78" s="1"/>
    </row>
    <row r="79" spans="1:6" s="2" customFormat="1" x14ac:dyDescent="0.25">
      <c r="A79" s="117">
        <v>45077</v>
      </c>
      <c r="B79" s="118">
        <v>30.96</v>
      </c>
      <c r="C79" s="119" t="s">
        <v>247</v>
      </c>
      <c r="D79" s="119" t="s">
        <v>324</v>
      </c>
      <c r="E79" s="120" t="s">
        <v>197</v>
      </c>
      <c r="F79" s="1"/>
    </row>
    <row r="80" spans="1:6" s="2" customFormat="1" x14ac:dyDescent="0.25">
      <c r="A80" s="117">
        <v>45065</v>
      </c>
      <c r="B80" s="118">
        <v>28.52</v>
      </c>
      <c r="C80" s="119" t="s">
        <v>248</v>
      </c>
      <c r="D80" s="119" t="s">
        <v>324</v>
      </c>
      <c r="E80" s="120" t="s">
        <v>197</v>
      </c>
      <c r="F80" s="1"/>
    </row>
    <row r="81" spans="1:6" s="2" customFormat="1" x14ac:dyDescent="0.25">
      <c r="A81" s="117">
        <v>45065</v>
      </c>
      <c r="B81" s="118">
        <v>44.17</v>
      </c>
      <c r="C81" s="119" t="s">
        <v>249</v>
      </c>
      <c r="D81" s="119" t="s">
        <v>324</v>
      </c>
      <c r="E81" s="120" t="s">
        <v>326</v>
      </c>
      <c r="F81" s="1"/>
    </row>
    <row r="82" spans="1:6" s="2" customFormat="1" x14ac:dyDescent="0.25">
      <c r="A82" s="117">
        <v>45064</v>
      </c>
      <c r="B82" s="118">
        <v>28.7</v>
      </c>
      <c r="C82" s="119" t="s">
        <v>248</v>
      </c>
      <c r="D82" s="119" t="s">
        <v>324</v>
      </c>
      <c r="E82" s="120" t="s">
        <v>197</v>
      </c>
      <c r="F82" s="1"/>
    </row>
    <row r="83" spans="1:6" s="2" customFormat="1" x14ac:dyDescent="0.25">
      <c r="A83" s="117">
        <v>45063</v>
      </c>
      <c r="B83" s="118">
        <v>27.83</v>
      </c>
      <c r="C83" s="119" t="s">
        <v>250</v>
      </c>
      <c r="D83" s="119" t="s">
        <v>324</v>
      </c>
      <c r="E83" s="120" t="s">
        <v>197</v>
      </c>
      <c r="F83" s="1"/>
    </row>
    <row r="84" spans="1:6" s="2" customFormat="1" x14ac:dyDescent="0.25">
      <c r="A84" s="117">
        <v>45060</v>
      </c>
      <c r="B84" s="118">
        <v>76.09</v>
      </c>
      <c r="C84" s="119" t="s">
        <v>251</v>
      </c>
      <c r="D84" s="119" t="s">
        <v>324</v>
      </c>
      <c r="E84" s="120" t="s">
        <v>240</v>
      </c>
      <c r="F84" s="1"/>
    </row>
    <row r="85" spans="1:6" s="2" customFormat="1" ht="25" x14ac:dyDescent="0.25">
      <c r="A85" s="117">
        <v>45060</v>
      </c>
      <c r="B85" s="118">
        <v>33.83</v>
      </c>
      <c r="C85" s="119" t="s">
        <v>252</v>
      </c>
      <c r="D85" s="119" t="s">
        <v>324</v>
      </c>
      <c r="E85" s="120" t="s">
        <v>197</v>
      </c>
      <c r="F85" s="1"/>
    </row>
    <row r="86" spans="1:6" s="2" customFormat="1" x14ac:dyDescent="0.25">
      <c r="A86" s="117">
        <v>45058</v>
      </c>
      <c r="B86" s="118">
        <v>77.83</v>
      </c>
      <c r="C86" s="119" t="s">
        <v>253</v>
      </c>
      <c r="D86" s="119" t="s">
        <v>324</v>
      </c>
      <c r="E86" s="120" t="s">
        <v>240</v>
      </c>
      <c r="F86" s="1"/>
    </row>
    <row r="87" spans="1:6" s="2" customFormat="1" x14ac:dyDescent="0.25">
      <c r="A87" s="117">
        <v>45058</v>
      </c>
      <c r="B87" s="118">
        <v>29.48</v>
      </c>
      <c r="C87" s="119" t="s">
        <v>254</v>
      </c>
      <c r="D87" s="119" t="s">
        <v>324</v>
      </c>
      <c r="E87" s="120" t="s">
        <v>197</v>
      </c>
      <c r="F87" s="1"/>
    </row>
    <row r="88" spans="1:6" s="2" customFormat="1" x14ac:dyDescent="0.25">
      <c r="A88" s="117">
        <v>45057</v>
      </c>
      <c r="B88" s="118">
        <v>25.83</v>
      </c>
      <c r="C88" s="119" t="s">
        <v>255</v>
      </c>
      <c r="D88" s="119" t="s">
        <v>324</v>
      </c>
      <c r="E88" s="120" t="s">
        <v>197</v>
      </c>
      <c r="F88" s="1"/>
    </row>
    <row r="89" spans="1:6" s="2" customFormat="1" x14ac:dyDescent="0.25">
      <c r="A89" s="117">
        <v>45057</v>
      </c>
      <c r="B89" s="118">
        <v>27.74</v>
      </c>
      <c r="C89" s="119" t="s">
        <v>256</v>
      </c>
      <c r="D89" s="119" t="s">
        <v>324</v>
      </c>
      <c r="E89" s="120" t="s">
        <v>197</v>
      </c>
      <c r="F89" s="1"/>
    </row>
    <row r="90" spans="1:6" s="2" customFormat="1" x14ac:dyDescent="0.25">
      <c r="A90" s="117">
        <v>45047</v>
      </c>
      <c r="B90" s="118">
        <v>27.48</v>
      </c>
      <c r="C90" s="119" t="s">
        <v>257</v>
      </c>
      <c r="D90" s="119" t="s">
        <v>324</v>
      </c>
      <c r="E90" s="120" t="s">
        <v>197</v>
      </c>
      <c r="F90" s="1"/>
    </row>
    <row r="91" spans="1:6" s="2" customFormat="1" x14ac:dyDescent="0.25">
      <c r="A91" s="117">
        <v>45043</v>
      </c>
      <c r="B91" s="118">
        <v>38.35</v>
      </c>
      <c r="C91" s="119" t="s">
        <v>258</v>
      </c>
      <c r="D91" s="119" t="s">
        <v>324</v>
      </c>
      <c r="E91" s="120" t="s">
        <v>240</v>
      </c>
      <c r="F91" s="1"/>
    </row>
    <row r="92" spans="1:6" s="2" customFormat="1" x14ac:dyDescent="0.25">
      <c r="A92" s="117">
        <v>45043</v>
      </c>
      <c r="B92" s="118">
        <v>28.26</v>
      </c>
      <c r="C92" s="119" t="s">
        <v>259</v>
      </c>
      <c r="D92" s="119" t="s">
        <v>324</v>
      </c>
      <c r="E92" s="120" t="s">
        <v>240</v>
      </c>
      <c r="F92" s="1"/>
    </row>
    <row r="93" spans="1:6" s="2" customFormat="1" x14ac:dyDescent="0.25">
      <c r="A93" s="117">
        <v>45043</v>
      </c>
      <c r="B93" s="118">
        <v>63.04</v>
      </c>
      <c r="C93" s="119" t="s">
        <v>260</v>
      </c>
      <c r="D93" s="119" t="s">
        <v>324</v>
      </c>
      <c r="E93" s="120" t="s">
        <v>240</v>
      </c>
      <c r="F93" s="1"/>
    </row>
    <row r="94" spans="1:6" s="2" customFormat="1" x14ac:dyDescent="0.25">
      <c r="A94" s="117">
        <v>45043</v>
      </c>
      <c r="B94" s="118">
        <v>50.35</v>
      </c>
      <c r="C94" s="119" t="s">
        <v>261</v>
      </c>
      <c r="D94" s="119" t="s">
        <v>324</v>
      </c>
      <c r="E94" s="120" t="s">
        <v>240</v>
      </c>
      <c r="F94" s="1"/>
    </row>
    <row r="95" spans="1:6" s="2" customFormat="1" ht="25" x14ac:dyDescent="0.25">
      <c r="A95" s="117">
        <v>45034</v>
      </c>
      <c r="B95" s="118">
        <v>51.39</v>
      </c>
      <c r="C95" s="119" t="s">
        <v>262</v>
      </c>
      <c r="D95" s="119" t="s">
        <v>324</v>
      </c>
      <c r="E95" s="120" t="s">
        <v>197</v>
      </c>
      <c r="F95" s="1"/>
    </row>
    <row r="96" spans="1:6" s="2" customFormat="1" x14ac:dyDescent="0.25">
      <c r="A96" s="117">
        <v>45029</v>
      </c>
      <c r="B96" s="118">
        <v>31.48</v>
      </c>
      <c r="C96" s="119" t="s">
        <v>263</v>
      </c>
      <c r="D96" s="119" t="s">
        <v>324</v>
      </c>
      <c r="E96" s="120" t="s">
        <v>197</v>
      </c>
      <c r="F96" s="1"/>
    </row>
    <row r="97" spans="1:6" s="2" customFormat="1" ht="25" x14ac:dyDescent="0.25">
      <c r="A97" s="117">
        <v>45028</v>
      </c>
      <c r="B97" s="118">
        <v>28.52</v>
      </c>
      <c r="C97" s="119" t="s">
        <v>264</v>
      </c>
      <c r="D97" s="119" t="s">
        <v>324</v>
      </c>
      <c r="E97" s="120" t="s">
        <v>197</v>
      </c>
      <c r="F97" s="1"/>
    </row>
    <row r="98" spans="1:6" s="2" customFormat="1" ht="25" x14ac:dyDescent="0.25">
      <c r="A98" s="117">
        <v>45027</v>
      </c>
      <c r="B98" s="118">
        <v>30.87</v>
      </c>
      <c r="C98" s="119" t="s">
        <v>265</v>
      </c>
      <c r="D98" s="119" t="s">
        <v>324</v>
      </c>
      <c r="E98" s="120" t="s">
        <v>197</v>
      </c>
      <c r="F98" s="1"/>
    </row>
    <row r="99" spans="1:6" s="2" customFormat="1" ht="25" x14ac:dyDescent="0.25">
      <c r="A99" s="117">
        <v>45027</v>
      </c>
      <c r="B99" s="118">
        <v>27.15</v>
      </c>
      <c r="C99" s="119" t="s">
        <v>266</v>
      </c>
      <c r="D99" s="119" t="s">
        <v>324</v>
      </c>
      <c r="E99" s="120" t="s">
        <v>197</v>
      </c>
      <c r="F99" s="1"/>
    </row>
    <row r="100" spans="1:6" s="2" customFormat="1" x14ac:dyDescent="0.25">
      <c r="A100" s="117">
        <v>45001</v>
      </c>
      <c r="B100" s="118">
        <v>32.43</v>
      </c>
      <c r="C100" s="119" t="s">
        <v>267</v>
      </c>
      <c r="D100" s="119" t="s">
        <v>324</v>
      </c>
      <c r="E100" s="120" t="s">
        <v>197</v>
      </c>
      <c r="F100" s="1"/>
    </row>
    <row r="101" spans="1:6" s="2" customFormat="1" x14ac:dyDescent="0.25">
      <c r="A101" s="117">
        <v>45000</v>
      </c>
      <c r="B101" s="118">
        <v>22.96</v>
      </c>
      <c r="C101" s="119" t="s">
        <v>268</v>
      </c>
      <c r="D101" s="119" t="s">
        <v>324</v>
      </c>
      <c r="E101" s="120" t="s">
        <v>197</v>
      </c>
      <c r="F101" s="1"/>
    </row>
    <row r="102" spans="1:6" s="2" customFormat="1" x14ac:dyDescent="0.25">
      <c r="A102" s="117">
        <v>45000</v>
      </c>
      <c r="B102" s="118">
        <v>32.43</v>
      </c>
      <c r="C102" s="119" t="s">
        <v>268</v>
      </c>
      <c r="D102" s="119" t="s">
        <v>324</v>
      </c>
      <c r="E102" s="120" t="s">
        <v>197</v>
      </c>
      <c r="F102" s="1"/>
    </row>
    <row r="103" spans="1:6" s="2" customFormat="1" x14ac:dyDescent="0.25">
      <c r="A103" s="117">
        <v>44994</v>
      </c>
      <c r="B103" s="118">
        <v>33.909999999999997</v>
      </c>
      <c r="C103" s="119" t="s">
        <v>269</v>
      </c>
      <c r="D103" s="119" t="s">
        <v>324</v>
      </c>
      <c r="E103" s="120" t="s">
        <v>240</v>
      </c>
      <c r="F103" s="1"/>
    </row>
    <row r="104" spans="1:6" s="2" customFormat="1" x14ac:dyDescent="0.25">
      <c r="A104" s="117">
        <v>44994</v>
      </c>
      <c r="B104" s="118">
        <v>88.17</v>
      </c>
      <c r="C104" s="119" t="s">
        <v>270</v>
      </c>
      <c r="D104" s="119" t="s">
        <v>324</v>
      </c>
      <c r="E104" s="120" t="s">
        <v>240</v>
      </c>
      <c r="F104" s="1"/>
    </row>
    <row r="105" spans="1:6" s="2" customFormat="1" x14ac:dyDescent="0.25">
      <c r="A105" s="117">
        <v>44994</v>
      </c>
      <c r="B105" s="118">
        <v>78.260000000000005</v>
      </c>
      <c r="C105" s="119" t="s">
        <v>271</v>
      </c>
      <c r="D105" s="119" t="s">
        <v>324</v>
      </c>
      <c r="E105" s="120" t="s">
        <v>240</v>
      </c>
      <c r="F105" s="1"/>
    </row>
    <row r="106" spans="1:6" s="2" customFormat="1" x14ac:dyDescent="0.25">
      <c r="A106" s="117">
        <v>44993</v>
      </c>
      <c r="B106" s="118">
        <v>64.349999999999994</v>
      </c>
      <c r="C106" s="119" t="s">
        <v>272</v>
      </c>
      <c r="D106" s="119" t="s">
        <v>324</v>
      </c>
      <c r="E106" s="120" t="s">
        <v>240</v>
      </c>
      <c r="F106" s="1"/>
    </row>
    <row r="107" spans="1:6" s="2" customFormat="1" x14ac:dyDescent="0.25">
      <c r="A107" s="117">
        <v>44993</v>
      </c>
      <c r="B107" s="118">
        <v>73.13</v>
      </c>
      <c r="C107" s="119" t="s">
        <v>273</v>
      </c>
      <c r="D107" s="119" t="s">
        <v>324</v>
      </c>
      <c r="E107" s="120" t="s">
        <v>240</v>
      </c>
      <c r="F107" s="1"/>
    </row>
    <row r="108" spans="1:6" s="2" customFormat="1" ht="25" x14ac:dyDescent="0.25">
      <c r="A108" s="117">
        <v>44993</v>
      </c>
      <c r="B108" s="118">
        <v>54.3</v>
      </c>
      <c r="C108" s="119" t="s">
        <v>274</v>
      </c>
      <c r="D108" s="119" t="s">
        <v>324</v>
      </c>
      <c r="E108" s="120" t="s">
        <v>197</v>
      </c>
      <c r="F108" s="1"/>
    </row>
    <row r="109" spans="1:6" s="2" customFormat="1" x14ac:dyDescent="0.25">
      <c r="A109" s="117">
        <v>44981</v>
      </c>
      <c r="B109" s="118">
        <v>41.04</v>
      </c>
      <c r="C109" s="119" t="s">
        <v>275</v>
      </c>
      <c r="D109" s="119" t="s">
        <v>324</v>
      </c>
      <c r="E109" s="120" t="s">
        <v>197</v>
      </c>
      <c r="F109" s="1"/>
    </row>
    <row r="110" spans="1:6" s="2" customFormat="1" x14ac:dyDescent="0.25">
      <c r="A110" s="117">
        <v>44981</v>
      </c>
      <c r="B110" s="118">
        <v>46.17</v>
      </c>
      <c r="C110" s="119" t="s">
        <v>276</v>
      </c>
      <c r="D110" s="119" t="s">
        <v>324</v>
      </c>
      <c r="E110" s="120" t="s">
        <v>197</v>
      </c>
      <c r="F110" s="1"/>
    </row>
    <row r="111" spans="1:6" s="2" customFormat="1" x14ac:dyDescent="0.25">
      <c r="A111" s="117">
        <v>44952</v>
      </c>
      <c r="B111" s="118">
        <v>35.04</v>
      </c>
      <c r="C111" s="119" t="s">
        <v>277</v>
      </c>
      <c r="D111" s="119" t="s">
        <v>324</v>
      </c>
      <c r="E111" s="120" t="s">
        <v>240</v>
      </c>
      <c r="F111" s="1"/>
    </row>
    <row r="112" spans="1:6" s="2" customFormat="1" x14ac:dyDescent="0.25">
      <c r="A112" s="117">
        <v>44952</v>
      </c>
      <c r="B112" s="118">
        <v>97.83</v>
      </c>
      <c r="C112" s="119" t="s">
        <v>278</v>
      </c>
      <c r="D112" s="119" t="s">
        <v>324</v>
      </c>
      <c r="E112" s="120" t="s">
        <v>240</v>
      </c>
      <c r="F112" s="1"/>
    </row>
    <row r="113" spans="1:6" s="2" customFormat="1" ht="25" x14ac:dyDescent="0.25">
      <c r="A113" s="117">
        <v>44952</v>
      </c>
      <c r="B113" s="118">
        <v>29.91</v>
      </c>
      <c r="C113" s="119" t="s">
        <v>279</v>
      </c>
      <c r="D113" s="119" t="s">
        <v>324</v>
      </c>
      <c r="E113" s="120" t="s">
        <v>197</v>
      </c>
      <c r="F113" s="1"/>
    </row>
    <row r="114" spans="1:6" s="2" customFormat="1" x14ac:dyDescent="0.25">
      <c r="A114" s="117">
        <v>44951</v>
      </c>
      <c r="B114" s="118">
        <v>82</v>
      </c>
      <c r="C114" s="119" t="s">
        <v>280</v>
      </c>
      <c r="D114" s="119" t="s">
        <v>324</v>
      </c>
      <c r="E114" s="120" t="s">
        <v>240</v>
      </c>
      <c r="F114" s="1"/>
    </row>
    <row r="115" spans="1:6" s="2" customFormat="1" ht="25" x14ac:dyDescent="0.25">
      <c r="A115" s="117">
        <v>44951</v>
      </c>
      <c r="B115" s="118">
        <v>26.96</v>
      </c>
      <c r="C115" s="119" t="s">
        <v>281</v>
      </c>
      <c r="D115" s="119" t="s">
        <v>324</v>
      </c>
      <c r="E115" s="120" t="s">
        <v>197</v>
      </c>
      <c r="F115" s="1"/>
    </row>
    <row r="116" spans="1:6" s="2" customFormat="1" x14ac:dyDescent="0.25">
      <c r="A116" s="117">
        <v>44885</v>
      </c>
      <c r="B116" s="118">
        <v>27.83</v>
      </c>
      <c r="C116" s="119" t="s">
        <v>282</v>
      </c>
      <c r="D116" s="119" t="s">
        <v>324</v>
      </c>
      <c r="E116" s="120" t="s">
        <v>197</v>
      </c>
      <c r="F116" s="1"/>
    </row>
    <row r="117" spans="1:6" s="2" customFormat="1" x14ac:dyDescent="0.25">
      <c r="A117" s="117">
        <v>44846</v>
      </c>
      <c r="B117" s="118">
        <v>29.04</v>
      </c>
      <c r="C117" s="119" t="s">
        <v>283</v>
      </c>
      <c r="D117" s="119" t="s">
        <v>324</v>
      </c>
      <c r="E117" s="120" t="s">
        <v>197</v>
      </c>
      <c r="F117" s="1"/>
    </row>
    <row r="118" spans="1:6" s="2" customFormat="1" x14ac:dyDescent="0.25">
      <c r="A118" s="117">
        <v>44846</v>
      </c>
      <c r="B118" s="118">
        <v>15.83</v>
      </c>
      <c r="C118" s="119" t="s">
        <v>284</v>
      </c>
      <c r="D118" s="119" t="s">
        <v>324</v>
      </c>
      <c r="E118" s="120" t="s">
        <v>240</v>
      </c>
      <c r="F118" s="1"/>
    </row>
    <row r="119" spans="1:6" s="2" customFormat="1" ht="25" x14ac:dyDescent="0.25">
      <c r="A119" s="117">
        <v>44845</v>
      </c>
      <c r="B119" s="118">
        <v>82.17</v>
      </c>
      <c r="C119" s="119" t="s">
        <v>285</v>
      </c>
      <c r="D119" s="119" t="s">
        <v>324</v>
      </c>
      <c r="E119" s="120" t="s">
        <v>240</v>
      </c>
      <c r="F119" s="1"/>
    </row>
    <row r="120" spans="1:6" s="2" customFormat="1" x14ac:dyDescent="0.25">
      <c r="A120" s="117">
        <v>44845</v>
      </c>
      <c r="B120" s="118">
        <v>44.7</v>
      </c>
      <c r="C120" s="119" t="s">
        <v>248</v>
      </c>
      <c r="D120" s="119" t="s">
        <v>324</v>
      </c>
      <c r="E120" s="120" t="s">
        <v>197</v>
      </c>
      <c r="F120" s="1"/>
    </row>
    <row r="121" spans="1:6" s="2" customFormat="1" x14ac:dyDescent="0.25">
      <c r="A121" s="117">
        <v>44827</v>
      </c>
      <c r="B121" s="118">
        <v>14.09</v>
      </c>
      <c r="C121" s="119" t="s">
        <v>286</v>
      </c>
      <c r="D121" s="119" t="s">
        <v>324</v>
      </c>
      <c r="E121" s="120" t="s">
        <v>197</v>
      </c>
      <c r="F121" s="1"/>
    </row>
    <row r="122" spans="1:6" s="2" customFormat="1" x14ac:dyDescent="0.25">
      <c r="A122" s="117">
        <v>44827</v>
      </c>
      <c r="B122" s="118">
        <v>9.57</v>
      </c>
      <c r="C122" s="119" t="s">
        <v>287</v>
      </c>
      <c r="D122" s="119" t="s">
        <v>324</v>
      </c>
      <c r="E122" s="120" t="s">
        <v>197</v>
      </c>
      <c r="F122" s="1"/>
    </row>
    <row r="123" spans="1:6" s="2" customFormat="1" x14ac:dyDescent="0.25">
      <c r="A123" s="117">
        <v>44820</v>
      </c>
      <c r="B123" s="118">
        <v>43.39</v>
      </c>
      <c r="C123" s="119" t="s">
        <v>288</v>
      </c>
      <c r="D123" s="119" t="s">
        <v>324</v>
      </c>
      <c r="E123" s="120" t="s">
        <v>327</v>
      </c>
      <c r="F123" s="1"/>
    </row>
    <row r="124" spans="1:6" s="2" customFormat="1" ht="25" x14ac:dyDescent="0.25">
      <c r="A124" s="117">
        <v>44820</v>
      </c>
      <c r="B124" s="118">
        <v>32.61</v>
      </c>
      <c r="C124" s="119" t="s">
        <v>289</v>
      </c>
      <c r="D124" s="119" t="s">
        <v>324</v>
      </c>
      <c r="E124" s="120" t="s">
        <v>197</v>
      </c>
      <c r="F124" s="1"/>
    </row>
    <row r="125" spans="1:6" s="2" customFormat="1" ht="25" x14ac:dyDescent="0.25">
      <c r="A125" s="117">
        <v>44820</v>
      </c>
      <c r="B125" s="118">
        <v>38.700000000000003</v>
      </c>
      <c r="C125" s="119" t="s">
        <v>290</v>
      </c>
      <c r="D125" s="119" t="s">
        <v>324</v>
      </c>
      <c r="E125" s="120" t="s">
        <v>197</v>
      </c>
      <c r="F125" s="1"/>
    </row>
    <row r="126" spans="1:6" s="2" customFormat="1" ht="25" x14ac:dyDescent="0.25">
      <c r="A126" s="117">
        <v>44820</v>
      </c>
      <c r="B126" s="118">
        <v>35.74</v>
      </c>
      <c r="C126" s="119" t="s">
        <v>291</v>
      </c>
      <c r="D126" s="119" t="s">
        <v>324</v>
      </c>
      <c r="E126" s="120" t="s">
        <v>327</v>
      </c>
      <c r="F126" s="1"/>
    </row>
    <row r="127" spans="1:6" s="2" customFormat="1" ht="25" x14ac:dyDescent="0.25">
      <c r="A127" s="117">
        <v>44820</v>
      </c>
      <c r="B127" s="118">
        <v>41.57</v>
      </c>
      <c r="C127" s="119" t="s">
        <v>292</v>
      </c>
      <c r="D127" s="119" t="s">
        <v>324</v>
      </c>
      <c r="E127" s="120" t="s">
        <v>197</v>
      </c>
      <c r="F127" s="1"/>
    </row>
    <row r="128" spans="1:6" s="2" customFormat="1" ht="25" x14ac:dyDescent="0.25">
      <c r="A128" s="117">
        <v>44817</v>
      </c>
      <c r="B128" s="118">
        <v>34.96</v>
      </c>
      <c r="C128" s="119" t="s">
        <v>293</v>
      </c>
      <c r="D128" s="119" t="s">
        <v>324</v>
      </c>
      <c r="E128" s="120" t="s">
        <v>197</v>
      </c>
      <c r="F128" s="1"/>
    </row>
    <row r="129" spans="1:6" s="2" customFormat="1" x14ac:dyDescent="0.25">
      <c r="A129" s="117">
        <v>44813</v>
      </c>
      <c r="B129" s="118">
        <v>72.349999999999994</v>
      </c>
      <c r="C129" s="119" t="s">
        <v>294</v>
      </c>
      <c r="D129" s="119" t="s">
        <v>324</v>
      </c>
      <c r="E129" s="120" t="s">
        <v>240</v>
      </c>
      <c r="F129" s="1"/>
    </row>
    <row r="130" spans="1:6" s="2" customFormat="1" x14ac:dyDescent="0.25">
      <c r="A130" s="117">
        <v>44812</v>
      </c>
      <c r="B130" s="118">
        <v>76.09</v>
      </c>
      <c r="C130" s="119" t="s">
        <v>295</v>
      </c>
      <c r="D130" s="119" t="s">
        <v>324</v>
      </c>
      <c r="E130" s="120" t="s">
        <v>240</v>
      </c>
      <c r="F130" s="1"/>
    </row>
    <row r="131" spans="1:6" s="2" customFormat="1" x14ac:dyDescent="0.25">
      <c r="A131" s="117">
        <v>44812</v>
      </c>
      <c r="B131" s="118">
        <v>17.829999999999998</v>
      </c>
      <c r="C131" s="119" t="s">
        <v>296</v>
      </c>
      <c r="D131" s="119" t="s">
        <v>324</v>
      </c>
      <c r="E131" s="120" t="s">
        <v>240</v>
      </c>
      <c r="F131" s="1"/>
    </row>
    <row r="132" spans="1:6" s="2" customFormat="1" ht="25" x14ac:dyDescent="0.25">
      <c r="A132" s="117">
        <v>44791</v>
      </c>
      <c r="B132" s="118">
        <v>79.91</v>
      </c>
      <c r="C132" s="119" t="s">
        <v>297</v>
      </c>
      <c r="D132" s="119" t="s">
        <v>324</v>
      </c>
      <c r="E132" s="120" t="s">
        <v>240</v>
      </c>
      <c r="F132" s="1"/>
    </row>
    <row r="133" spans="1:6" s="2" customFormat="1" ht="25" x14ac:dyDescent="0.25">
      <c r="A133" s="117">
        <v>44791</v>
      </c>
      <c r="B133" s="118">
        <v>36.78</v>
      </c>
      <c r="C133" s="119" t="s">
        <v>298</v>
      </c>
      <c r="D133" s="119" t="s">
        <v>324</v>
      </c>
      <c r="E133" s="120" t="s">
        <v>197</v>
      </c>
      <c r="F133" s="1"/>
    </row>
    <row r="134" spans="1:6" s="2" customFormat="1" x14ac:dyDescent="0.25">
      <c r="A134" s="117">
        <v>44791</v>
      </c>
      <c r="B134" s="118">
        <v>14.78</v>
      </c>
      <c r="C134" s="119" t="s">
        <v>299</v>
      </c>
      <c r="D134" s="119" t="s">
        <v>324</v>
      </c>
      <c r="E134" s="120" t="s">
        <v>240</v>
      </c>
      <c r="F134" s="1"/>
    </row>
    <row r="135" spans="1:6" s="2" customFormat="1" x14ac:dyDescent="0.25">
      <c r="A135" s="117">
        <v>44790</v>
      </c>
      <c r="B135" s="118">
        <v>12.7</v>
      </c>
      <c r="C135" s="119" t="s">
        <v>300</v>
      </c>
      <c r="D135" s="119" t="s">
        <v>324</v>
      </c>
      <c r="E135" s="120" t="s">
        <v>240</v>
      </c>
      <c r="F135" s="1"/>
    </row>
    <row r="136" spans="1:6" s="2" customFormat="1" x14ac:dyDescent="0.25">
      <c r="A136" s="117">
        <v>44790</v>
      </c>
      <c r="B136" s="118">
        <v>26.96</v>
      </c>
      <c r="C136" s="119" t="s">
        <v>301</v>
      </c>
      <c r="D136" s="119" t="s">
        <v>324</v>
      </c>
      <c r="E136" s="120" t="s">
        <v>240</v>
      </c>
      <c r="F136" s="1"/>
    </row>
    <row r="137" spans="1:6" s="2" customFormat="1" x14ac:dyDescent="0.25">
      <c r="A137" s="117">
        <v>44789</v>
      </c>
      <c r="B137" s="118">
        <v>80.17</v>
      </c>
      <c r="C137" s="119" t="s">
        <v>302</v>
      </c>
      <c r="D137" s="119" t="s">
        <v>324</v>
      </c>
      <c r="E137" s="120" t="s">
        <v>240</v>
      </c>
      <c r="F137" s="1"/>
    </row>
    <row r="138" spans="1:6" s="2" customFormat="1" ht="25" x14ac:dyDescent="0.25">
      <c r="A138" s="117">
        <v>44789</v>
      </c>
      <c r="B138" s="118">
        <v>32</v>
      </c>
      <c r="C138" s="119" t="s">
        <v>303</v>
      </c>
      <c r="D138" s="119" t="s">
        <v>324</v>
      </c>
      <c r="E138" s="120" t="s">
        <v>197</v>
      </c>
      <c r="F138" s="1"/>
    </row>
    <row r="139" spans="1:6" s="2" customFormat="1" x14ac:dyDescent="0.25">
      <c r="A139" s="117">
        <v>44774</v>
      </c>
      <c r="B139" s="118">
        <v>37.39</v>
      </c>
      <c r="C139" s="119" t="s">
        <v>304</v>
      </c>
      <c r="D139" s="119" t="s">
        <v>324</v>
      </c>
      <c r="E139" s="120" t="s">
        <v>197</v>
      </c>
      <c r="F139" s="1"/>
    </row>
    <row r="140" spans="1:6" s="2" customFormat="1" x14ac:dyDescent="0.25">
      <c r="A140" s="117">
        <v>44771</v>
      </c>
      <c r="B140" s="118">
        <v>42.78</v>
      </c>
      <c r="C140" s="119" t="s">
        <v>305</v>
      </c>
      <c r="D140" s="119" t="s">
        <v>324</v>
      </c>
      <c r="E140" s="120" t="s">
        <v>197</v>
      </c>
      <c r="F140" s="1"/>
    </row>
    <row r="141" spans="1:6" s="2" customFormat="1" ht="25" x14ac:dyDescent="0.25">
      <c r="A141" s="117">
        <v>44771</v>
      </c>
      <c r="B141" s="118">
        <v>41.22</v>
      </c>
      <c r="C141" s="119" t="s">
        <v>306</v>
      </c>
      <c r="D141" s="119" t="s">
        <v>324</v>
      </c>
      <c r="E141" s="120" t="s">
        <v>327</v>
      </c>
      <c r="F141" s="1"/>
    </row>
    <row r="142" spans="1:6" s="2" customFormat="1" x14ac:dyDescent="0.25">
      <c r="A142" s="117">
        <v>44771</v>
      </c>
      <c r="B142" s="118">
        <v>30.52</v>
      </c>
      <c r="C142" s="119" t="s">
        <v>307</v>
      </c>
      <c r="D142" s="119" t="s">
        <v>324</v>
      </c>
      <c r="E142" s="120" t="s">
        <v>197</v>
      </c>
      <c r="F142" s="1"/>
    </row>
    <row r="143" spans="1:6" s="2" customFormat="1" x14ac:dyDescent="0.25">
      <c r="A143" s="117">
        <v>44750</v>
      </c>
      <c r="B143" s="118">
        <v>32.35</v>
      </c>
      <c r="C143" s="119" t="s">
        <v>308</v>
      </c>
      <c r="D143" s="119" t="s">
        <v>324</v>
      </c>
      <c r="E143" s="120" t="s">
        <v>197</v>
      </c>
      <c r="F143" s="1"/>
    </row>
    <row r="144" spans="1:6" s="2" customFormat="1" x14ac:dyDescent="0.25">
      <c r="A144" s="117">
        <v>44750</v>
      </c>
      <c r="B144" s="118">
        <v>23.48</v>
      </c>
      <c r="C144" s="119" t="s">
        <v>309</v>
      </c>
      <c r="D144" s="119" t="s">
        <v>324</v>
      </c>
      <c r="E144" s="120" t="s">
        <v>197</v>
      </c>
      <c r="F144" s="1"/>
    </row>
    <row r="145" spans="1:6" s="2" customFormat="1" x14ac:dyDescent="0.25">
      <c r="A145" s="117">
        <v>44750</v>
      </c>
      <c r="B145" s="118">
        <v>39.130000000000003</v>
      </c>
      <c r="C145" s="119" t="s">
        <v>310</v>
      </c>
      <c r="D145" s="119" t="s">
        <v>324</v>
      </c>
      <c r="E145" s="120" t="s">
        <v>328</v>
      </c>
      <c r="F145" s="1"/>
    </row>
    <row r="146" spans="1:6" s="2" customFormat="1" x14ac:dyDescent="0.25">
      <c r="A146" s="117">
        <v>44749</v>
      </c>
      <c r="B146" s="118">
        <v>30.96</v>
      </c>
      <c r="C146" s="119" t="s">
        <v>311</v>
      </c>
      <c r="D146" s="119" t="s">
        <v>324</v>
      </c>
      <c r="E146" s="120" t="s">
        <v>197</v>
      </c>
      <c r="F146" s="1"/>
    </row>
    <row r="147" spans="1:6" s="2" customFormat="1" x14ac:dyDescent="0.25">
      <c r="A147" s="117">
        <v>44749</v>
      </c>
      <c r="B147" s="118">
        <v>28.61</v>
      </c>
      <c r="C147" s="119" t="s">
        <v>312</v>
      </c>
      <c r="D147" s="119" t="s">
        <v>324</v>
      </c>
      <c r="E147" s="120" t="s">
        <v>328</v>
      </c>
      <c r="F147" s="1"/>
    </row>
    <row r="148" spans="1:6" s="2" customFormat="1" x14ac:dyDescent="0.25">
      <c r="A148" s="117">
        <v>44735</v>
      </c>
      <c r="B148" s="118">
        <v>73.3</v>
      </c>
      <c r="C148" s="119" t="s">
        <v>313</v>
      </c>
      <c r="D148" s="119" t="s">
        <v>324</v>
      </c>
      <c r="E148" s="120" t="s">
        <v>240</v>
      </c>
      <c r="F148" s="1"/>
    </row>
    <row r="149" spans="1:6" s="2" customFormat="1" x14ac:dyDescent="0.25">
      <c r="A149" s="117">
        <v>44734</v>
      </c>
      <c r="B149" s="118">
        <v>123.04</v>
      </c>
      <c r="C149" s="119" t="s">
        <v>314</v>
      </c>
      <c r="D149" s="119" t="s">
        <v>324</v>
      </c>
      <c r="E149" s="120" t="s">
        <v>240</v>
      </c>
      <c r="F149" s="1"/>
    </row>
    <row r="150" spans="1:6" s="2" customFormat="1" ht="25" x14ac:dyDescent="0.25">
      <c r="A150" s="117">
        <v>44734</v>
      </c>
      <c r="B150" s="118">
        <v>18.260000000000002</v>
      </c>
      <c r="C150" s="119" t="s">
        <v>315</v>
      </c>
      <c r="D150" s="119" t="s">
        <v>324</v>
      </c>
      <c r="E150" s="120" t="s">
        <v>240</v>
      </c>
      <c r="F150" s="1"/>
    </row>
    <row r="151" spans="1:6" s="2" customFormat="1" x14ac:dyDescent="0.25">
      <c r="A151" s="117">
        <v>44734</v>
      </c>
      <c r="B151" s="118">
        <v>62</v>
      </c>
      <c r="C151" s="119" t="s">
        <v>316</v>
      </c>
      <c r="D151" s="119" t="s">
        <v>324</v>
      </c>
      <c r="E151" s="120" t="s">
        <v>240</v>
      </c>
      <c r="F151" s="1"/>
    </row>
    <row r="152" spans="1:6" s="2" customFormat="1" x14ac:dyDescent="0.25">
      <c r="A152" s="117">
        <v>44734</v>
      </c>
      <c r="B152" s="118">
        <v>55.22</v>
      </c>
      <c r="C152" s="119" t="s">
        <v>317</v>
      </c>
      <c r="D152" s="119" t="s">
        <v>324</v>
      </c>
      <c r="E152" s="120" t="s">
        <v>240</v>
      </c>
      <c r="F152" s="1"/>
    </row>
    <row r="153" spans="1:6" s="2" customFormat="1" ht="25" x14ac:dyDescent="0.25">
      <c r="A153" s="117">
        <v>44733</v>
      </c>
      <c r="B153" s="118">
        <v>10.52</v>
      </c>
      <c r="C153" s="119" t="s">
        <v>318</v>
      </c>
      <c r="D153" s="119" t="s">
        <v>324</v>
      </c>
      <c r="E153" s="120" t="s">
        <v>240</v>
      </c>
      <c r="F153" s="1"/>
    </row>
    <row r="154" spans="1:6" s="2" customFormat="1" x14ac:dyDescent="0.25">
      <c r="A154" s="117">
        <v>44733</v>
      </c>
      <c r="B154" s="118">
        <v>11.91</v>
      </c>
      <c r="C154" s="119" t="s">
        <v>319</v>
      </c>
      <c r="D154" s="119" t="s">
        <v>324</v>
      </c>
      <c r="E154" s="120" t="s">
        <v>240</v>
      </c>
      <c r="F154" s="1"/>
    </row>
    <row r="155" spans="1:6" s="2" customFormat="1" ht="25" x14ac:dyDescent="0.25">
      <c r="A155" s="117">
        <v>44732</v>
      </c>
      <c r="B155" s="118">
        <v>30.35</v>
      </c>
      <c r="C155" s="119" t="s">
        <v>320</v>
      </c>
      <c r="D155" s="119" t="s">
        <v>324</v>
      </c>
      <c r="E155" s="120" t="s">
        <v>240</v>
      </c>
      <c r="F155" s="1"/>
    </row>
    <row r="156" spans="1:6" s="2" customFormat="1" x14ac:dyDescent="0.25">
      <c r="A156" s="117">
        <v>44732</v>
      </c>
      <c r="B156" s="118">
        <v>73.650000000000006</v>
      </c>
      <c r="C156" s="119" t="s">
        <v>321</v>
      </c>
      <c r="D156" s="119" t="s">
        <v>324</v>
      </c>
      <c r="E156" s="120" t="s">
        <v>240</v>
      </c>
      <c r="F156" s="1"/>
    </row>
    <row r="157" spans="1:6" s="2" customFormat="1" x14ac:dyDescent="0.25">
      <c r="A157" s="117">
        <v>45035</v>
      </c>
      <c r="B157" s="118">
        <v>26.09</v>
      </c>
      <c r="C157" s="119" t="s">
        <v>322</v>
      </c>
      <c r="D157" s="119" t="s">
        <v>325</v>
      </c>
      <c r="E157" s="120" t="s">
        <v>240</v>
      </c>
      <c r="F157" s="1"/>
    </row>
    <row r="158" spans="1:6" s="2" customFormat="1" hidden="1" x14ac:dyDescent="0.25">
      <c r="A158" s="94"/>
      <c r="B158" s="95"/>
      <c r="C158" s="96"/>
      <c r="D158" s="96"/>
      <c r="E158" s="97"/>
      <c r="F158" s="1"/>
    </row>
    <row r="159" spans="1:6" ht="19.5" customHeight="1" x14ac:dyDescent="0.25">
      <c r="A159" s="71" t="s">
        <v>131</v>
      </c>
      <c r="B159" s="72">
        <f>SUM(B74:B158)</f>
        <v>3825.2900000000009</v>
      </c>
      <c r="C159" s="128" t="str">
        <f>IF(SUBTOTAL(3,B74:B158)=SUBTOTAL(103,B74:B158),'Summary and sign-off'!$A$48,'Summary and sign-off'!$A$49)</f>
        <v>Check - there are no hidden rows with data</v>
      </c>
      <c r="D159" s="139" t="str">
        <f>IF('Summary and sign-off'!F57='Summary and sign-off'!F54,'Summary and sign-off'!A51,'Summary and sign-off'!A50)</f>
        <v>Check - each entry provides sufficient information</v>
      </c>
      <c r="E159" s="139"/>
      <c r="F159" s="17"/>
    </row>
    <row r="160" spans="1:6" ht="10.5" customHeight="1" x14ac:dyDescent="0.3">
      <c r="A160" s="17"/>
      <c r="B160" s="57"/>
      <c r="C160" s="19"/>
      <c r="D160" s="17"/>
      <c r="E160" s="17"/>
      <c r="F160" s="17"/>
    </row>
    <row r="161" spans="1:6" ht="34.5" customHeight="1" x14ac:dyDescent="0.25">
      <c r="A161" s="31" t="s">
        <v>132</v>
      </c>
      <c r="B161" s="58">
        <f>B22+B70+B159</f>
        <v>16852.11</v>
      </c>
      <c r="C161" s="32"/>
      <c r="D161" s="32"/>
      <c r="E161" s="32"/>
      <c r="F161" s="17"/>
    </row>
    <row r="162" spans="1:6" ht="13" x14ac:dyDescent="0.3">
      <c r="A162" s="17"/>
      <c r="B162" s="19"/>
      <c r="C162" s="17"/>
      <c r="D162" s="17"/>
      <c r="E162" s="17"/>
      <c r="F162" s="17"/>
    </row>
    <row r="163" spans="1:6" ht="13" x14ac:dyDescent="0.3">
      <c r="A163" s="18" t="s">
        <v>74</v>
      </c>
      <c r="B163" s="19"/>
      <c r="C163" s="17"/>
      <c r="D163" s="17"/>
      <c r="E163" s="17"/>
      <c r="F163" s="17"/>
    </row>
    <row r="164" spans="1:6" ht="12.65" customHeight="1" x14ac:dyDescent="0.25">
      <c r="A164" s="20" t="s">
        <v>133</v>
      </c>
      <c r="F164" s="17"/>
    </row>
    <row r="165" spans="1:6" ht="13" customHeight="1" x14ac:dyDescent="0.25">
      <c r="A165" s="20" t="s">
        <v>134</v>
      </c>
      <c r="B165" s="17"/>
      <c r="D165" s="17"/>
      <c r="F165" s="17"/>
    </row>
    <row r="166" spans="1:6" x14ac:dyDescent="0.25">
      <c r="A166" s="20" t="s">
        <v>135</v>
      </c>
      <c r="F166" s="17"/>
    </row>
    <row r="167" spans="1:6" ht="13" x14ac:dyDescent="0.3">
      <c r="A167" s="20" t="s">
        <v>80</v>
      </c>
      <c r="B167" s="19"/>
      <c r="C167" s="17"/>
      <c r="D167" s="17"/>
      <c r="E167" s="17"/>
      <c r="F167" s="17"/>
    </row>
    <row r="168" spans="1:6" ht="13" customHeight="1" x14ac:dyDescent="0.25">
      <c r="A168" s="20" t="s">
        <v>136</v>
      </c>
      <c r="B168" s="17"/>
      <c r="D168" s="17"/>
      <c r="F168" s="17"/>
    </row>
    <row r="169" spans="1:6" x14ac:dyDescent="0.25">
      <c r="A169" s="20" t="s">
        <v>137</v>
      </c>
      <c r="F169" s="17"/>
    </row>
    <row r="170" spans="1:6" x14ac:dyDescent="0.25">
      <c r="A170" s="20" t="s">
        <v>138</v>
      </c>
      <c r="B170" s="20"/>
      <c r="C170" s="20"/>
      <c r="D170" s="20"/>
      <c r="F170" s="17"/>
    </row>
    <row r="171" spans="1:6" x14ac:dyDescent="0.25">
      <c r="A171" s="26"/>
      <c r="B171" s="17"/>
      <c r="C171" s="17"/>
      <c r="D171" s="17"/>
      <c r="E171" s="17"/>
      <c r="F171" s="17"/>
    </row>
    <row r="172" spans="1:6" hidden="1" x14ac:dyDescent="0.25">
      <c r="A172" s="26"/>
      <c r="B172" s="17"/>
      <c r="C172" s="17"/>
      <c r="D172" s="17"/>
      <c r="E172" s="17"/>
      <c r="F172" s="17"/>
    </row>
    <row r="173" spans="1:6" x14ac:dyDescent="0.25"/>
    <row r="174" spans="1:6" x14ac:dyDescent="0.25"/>
    <row r="175" spans="1:6" x14ac:dyDescent="0.25"/>
    <row r="176" spans="1:6" x14ac:dyDescent="0.25"/>
    <row r="177" spans="1:6" ht="12.75" hidden="1" customHeight="1" x14ac:dyDescent="0.25"/>
    <row r="178" spans="1:6" x14ac:dyDescent="0.25"/>
    <row r="179" spans="1:6" x14ac:dyDescent="0.25"/>
    <row r="180" spans="1:6" hidden="1" x14ac:dyDescent="0.25">
      <c r="A180" s="26"/>
      <c r="B180" s="17"/>
      <c r="C180" s="17"/>
      <c r="D180" s="17"/>
      <c r="E180" s="17"/>
      <c r="F180" s="17"/>
    </row>
    <row r="181" spans="1:6" hidden="1" x14ac:dyDescent="0.25">
      <c r="A181" s="26"/>
      <c r="B181" s="17"/>
      <c r="C181" s="17"/>
      <c r="D181" s="17"/>
      <c r="E181" s="17"/>
      <c r="F181" s="17"/>
    </row>
    <row r="182" spans="1:6" hidden="1" x14ac:dyDescent="0.25">
      <c r="A182" s="26"/>
      <c r="B182" s="17"/>
      <c r="C182" s="17"/>
      <c r="D182" s="17"/>
      <c r="E182" s="17"/>
      <c r="F182" s="17"/>
    </row>
    <row r="183" spans="1:6" hidden="1" x14ac:dyDescent="0.25">
      <c r="A183" s="26"/>
      <c r="B183" s="17"/>
      <c r="C183" s="17"/>
      <c r="D183" s="17"/>
      <c r="E183" s="17"/>
      <c r="F183" s="17"/>
    </row>
    <row r="184" spans="1:6" hidden="1" x14ac:dyDescent="0.25">
      <c r="A184" s="26"/>
      <c r="B184" s="17"/>
      <c r="C184" s="17"/>
      <c r="D184" s="17"/>
      <c r="E184" s="17"/>
      <c r="F184" s="17"/>
    </row>
    <row r="185" spans="1:6" x14ac:dyDescent="0.25"/>
    <row r="186" spans="1:6" x14ac:dyDescent="0.25"/>
    <row r="187" spans="1:6" x14ac:dyDescent="0.25"/>
    <row r="188" spans="1:6" x14ac:dyDescent="0.25"/>
    <row r="189" spans="1:6" x14ac:dyDescent="0.25"/>
    <row r="190" spans="1:6" x14ac:dyDescent="0.25"/>
    <row r="191" spans="1:6" x14ac:dyDescent="0.25"/>
    <row r="192" spans="1:6" x14ac:dyDescent="0.25"/>
    <row r="193" x14ac:dyDescent="0.25"/>
    <row r="198" x14ac:dyDescent="0.25"/>
    <row r="201" x14ac:dyDescent="0.25"/>
    <row r="202" x14ac:dyDescent="0.25"/>
    <row r="203" x14ac:dyDescent="0.25"/>
    <row r="204" x14ac:dyDescent="0.25"/>
    <row r="205" x14ac:dyDescent="0.25"/>
    <row r="206" x14ac:dyDescent="0.25"/>
    <row r="207" x14ac:dyDescent="0.25"/>
    <row r="208" x14ac:dyDescent="0.25"/>
    <row r="209" x14ac:dyDescent="0.25"/>
  </sheetData>
  <sheetProtection sheet="1" formatCells="0" formatRows="0" insertColumns="0" insertRows="0" deleteRows="0"/>
  <mergeCells count="15">
    <mergeCell ref="B7:E7"/>
    <mergeCell ref="B5:E5"/>
    <mergeCell ref="D159:E159"/>
    <mergeCell ref="A1:E1"/>
    <mergeCell ref="A24:E24"/>
    <mergeCell ref="A72:E72"/>
    <mergeCell ref="B2:E2"/>
    <mergeCell ref="B3:E3"/>
    <mergeCell ref="B4:E4"/>
    <mergeCell ref="A8:E8"/>
    <mergeCell ref="A9:E9"/>
    <mergeCell ref="B6:E6"/>
    <mergeCell ref="D22:E22"/>
    <mergeCell ref="D70:E70"/>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2 A21 A74 A158 A6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73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67 A16 A13 A15 A17 A18 A19 A20 A27:A65 A66 A68 A75 A76:A157"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B26:B69 B74:B158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2" zoomScaleNormal="100" workbookViewId="0">
      <selection activeCell="A11" sqref="A11:C12"/>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x14ac:dyDescent="0.25">
      <c r="A1" s="140" t="s">
        <v>110</v>
      </c>
      <c r="B1" s="140"/>
      <c r="C1" s="140"/>
      <c r="D1" s="140"/>
      <c r="E1" s="140"/>
    </row>
    <row r="2" spans="1:6" ht="21" customHeight="1" x14ac:dyDescent="0.25">
      <c r="A2" s="3" t="s">
        <v>111</v>
      </c>
      <c r="B2" s="138" t="str">
        <f>'Summary and sign-off'!B2:F2</f>
        <v>WorkSafe New Zealand</v>
      </c>
      <c r="C2" s="138"/>
      <c r="D2" s="138"/>
      <c r="E2" s="138"/>
    </row>
    <row r="3" spans="1:6" ht="31" x14ac:dyDescent="0.25">
      <c r="A3" s="3" t="s">
        <v>112</v>
      </c>
      <c r="B3" s="138" t="str">
        <f>'Summary and sign-off'!B3:F3</f>
        <v>Phil Parkes</v>
      </c>
      <c r="C3" s="138"/>
      <c r="D3" s="138"/>
      <c r="E3" s="138"/>
    </row>
    <row r="4" spans="1:6" ht="21" customHeight="1" x14ac:dyDescent="0.25">
      <c r="A4" s="3" t="s">
        <v>113</v>
      </c>
      <c r="B4" s="138">
        <f>'Summary and sign-off'!B4:F4</f>
        <v>44743</v>
      </c>
      <c r="C4" s="138"/>
      <c r="D4" s="138"/>
      <c r="E4" s="138"/>
    </row>
    <row r="5" spans="1:6" ht="21" customHeight="1" x14ac:dyDescent="0.25">
      <c r="A5" s="3" t="s">
        <v>114</v>
      </c>
      <c r="B5" s="138">
        <f>'Summary and sign-off'!B5:F5</f>
        <v>45107</v>
      </c>
      <c r="C5" s="138"/>
      <c r="D5" s="138"/>
      <c r="E5" s="138"/>
    </row>
    <row r="6" spans="1:6" ht="21" customHeight="1" x14ac:dyDescent="0.25">
      <c r="A6" s="3" t="s">
        <v>115</v>
      </c>
      <c r="B6" s="133" t="s">
        <v>81</v>
      </c>
      <c r="C6" s="133"/>
      <c r="D6" s="133"/>
      <c r="E6" s="133"/>
    </row>
    <row r="7" spans="1:6" ht="21" customHeight="1" x14ac:dyDescent="0.25">
      <c r="A7" s="3" t="s">
        <v>56</v>
      </c>
      <c r="B7" s="133" t="s">
        <v>84</v>
      </c>
      <c r="C7" s="133"/>
      <c r="D7" s="133"/>
      <c r="E7" s="133"/>
    </row>
    <row r="8" spans="1:6" ht="35.25" customHeight="1" x14ac:dyDescent="0.35">
      <c r="A8" s="149" t="s">
        <v>139</v>
      </c>
      <c r="B8" s="149"/>
      <c r="C8" s="150"/>
      <c r="D8" s="150"/>
      <c r="E8" s="150"/>
      <c r="F8" s="27"/>
    </row>
    <row r="9" spans="1:6" ht="35.25" customHeight="1" x14ac:dyDescent="0.35">
      <c r="A9" s="147" t="s">
        <v>140</v>
      </c>
      <c r="B9" s="148"/>
      <c r="C9" s="148"/>
      <c r="D9" s="148"/>
      <c r="E9" s="148"/>
      <c r="F9" s="27"/>
    </row>
    <row r="10" spans="1:6" ht="27" customHeight="1" x14ac:dyDescent="0.25">
      <c r="A10" s="24" t="s">
        <v>141</v>
      </c>
      <c r="B10" s="24" t="s">
        <v>63</v>
      </c>
      <c r="C10" s="24" t="s">
        <v>142</v>
      </c>
      <c r="D10" s="24" t="s">
        <v>143</v>
      </c>
      <c r="E10" s="24" t="s">
        <v>123</v>
      </c>
      <c r="F10" s="20"/>
    </row>
    <row r="11" spans="1:6" s="2" customFormat="1" x14ac:dyDescent="0.25">
      <c r="A11" s="121"/>
      <c r="B11" s="118"/>
      <c r="C11" s="122" t="s">
        <v>173</v>
      </c>
      <c r="D11" s="122"/>
      <c r="E11" s="123"/>
    </row>
    <row r="12" spans="1:6" s="2" customFormat="1" x14ac:dyDescent="0.25">
      <c r="A12" s="117"/>
      <c r="B12" s="118"/>
      <c r="C12" s="122"/>
      <c r="D12" s="122"/>
      <c r="E12" s="123"/>
    </row>
    <row r="13" spans="1:6" s="2" customFormat="1" x14ac:dyDescent="0.25">
      <c r="A13" s="117"/>
      <c r="B13" s="118"/>
      <c r="C13" s="122"/>
      <c r="D13" s="122"/>
      <c r="E13" s="123"/>
    </row>
    <row r="14" spans="1:6" s="2" customFormat="1" x14ac:dyDescent="0.25">
      <c r="A14" s="117"/>
      <c r="B14" s="118"/>
      <c r="C14" s="122"/>
      <c r="D14" s="122"/>
      <c r="E14" s="123"/>
    </row>
    <row r="15" spans="1:6" s="2" customFormat="1" x14ac:dyDescent="0.25">
      <c r="A15" s="117"/>
      <c r="B15" s="118"/>
      <c r="C15" s="122"/>
      <c r="D15" s="122"/>
      <c r="E15" s="123"/>
    </row>
    <row r="16" spans="1:6" s="2" customFormat="1" x14ac:dyDescent="0.25">
      <c r="A16" s="117"/>
      <c r="B16" s="118"/>
      <c r="C16" s="122"/>
      <c r="D16" s="122"/>
      <c r="E16" s="123"/>
    </row>
    <row r="17" spans="1:6" s="2" customFormat="1" x14ac:dyDescent="0.25">
      <c r="A17" s="117"/>
      <c r="B17" s="118"/>
      <c r="C17" s="122"/>
      <c r="D17" s="122"/>
      <c r="E17" s="123"/>
    </row>
    <row r="18" spans="1:6" s="2" customFormat="1" x14ac:dyDescent="0.25">
      <c r="A18" s="117"/>
      <c r="B18" s="118"/>
      <c r="C18" s="122"/>
      <c r="D18" s="122"/>
      <c r="E18" s="123"/>
    </row>
    <row r="19" spans="1:6" s="2" customFormat="1" x14ac:dyDescent="0.25">
      <c r="A19" s="117"/>
      <c r="B19" s="118"/>
      <c r="C19" s="122"/>
      <c r="D19" s="122"/>
      <c r="E19" s="123"/>
    </row>
    <row r="20" spans="1:6" s="2" customFormat="1" x14ac:dyDescent="0.25">
      <c r="A20" s="117"/>
      <c r="B20" s="118"/>
      <c r="C20" s="122"/>
      <c r="D20" s="122"/>
      <c r="E20" s="123"/>
    </row>
    <row r="21" spans="1:6" s="2" customFormat="1" x14ac:dyDescent="0.25">
      <c r="A21" s="117"/>
      <c r="B21" s="118"/>
      <c r="C21" s="122"/>
      <c r="D21" s="122"/>
      <c r="E21" s="123"/>
    </row>
    <row r="22" spans="1:6" s="2" customFormat="1" x14ac:dyDescent="0.25">
      <c r="A22" s="121"/>
      <c r="B22" s="118"/>
      <c r="C22" s="122"/>
      <c r="D22" s="122"/>
      <c r="E22" s="123"/>
    </row>
    <row r="23" spans="1:6" s="2" customFormat="1" x14ac:dyDescent="0.25">
      <c r="A23" s="121"/>
      <c r="B23" s="118"/>
      <c r="C23" s="122"/>
      <c r="D23" s="122"/>
      <c r="E23" s="123"/>
    </row>
    <row r="24" spans="1:6" s="2" customFormat="1" ht="11.25" hidden="1" customHeight="1" x14ac:dyDescent="0.25">
      <c r="A24" s="98"/>
      <c r="B24" s="95"/>
      <c r="C24" s="99"/>
      <c r="D24" s="99"/>
      <c r="E24" s="100"/>
    </row>
    <row r="25" spans="1:6" ht="34.5" customHeight="1" x14ac:dyDescent="0.25">
      <c r="A25" s="53" t="s">
        <v>144</v>
      </c>
      <c r="B25" s="62">
        <f>SUM(B11:B24)</f>
        <v>0</v>
      </c>
      <c r="C25" s="70" t="str">
        <f>IF(SUBTOTAL(3,B11:B24)=SUBTOTAL(103,B11:B24),'Summary and sign-off'!$A$48,'Summary and sign-off'!$A$49)</f>
        <v>Check - there are no hidden rows with data</v>
      </c>
      <c r="D25" s="139" t="str">
        <f>IF('Summary and sign-off'!F58='Summary and sign-off'!F54,'Summary and sign-off'!A51,'Summary and sign-off'!A50)</f>
        <v>Check - each entry provides sufficient information</v>
      </c>
      <c r="E25" s="139"/>
      <c r="F25" s="2"/>
    </row>
    <row r="26" spans="1:6" ht="13" x14ac:dyDescent="0.3">
      <c r="A26" s="18"/>
      <c r="B26" s="17"/>
      <c r="C26" s="17"/>
      <c r="D26" s="17"/>
      <c r="E26" s="17"/>
    </row>
    <row r="27" spans="1:6" ht="13" x14ac:dyDescent="0.3">
      <c r="A27" s="18" t="s">
        <v>74</v>
      </c>
      <c r="B27" s="19"/>
      <c r="C27" s="17"/>
      <c r="D27" s="17"/>
      <c r="E27" s="17"/>
    </row>
    <row r="28" spans="1:6" ht="12.75" customHeight="1" x14ac:dyDescent="0.25">
      <c r="A28" s="20" t="s">
        <v>145</v>
      </c>
      <c r="B28" s="20"/>
      <c r="C28" s="20"/>
      <c r="D28" s="20"/>
      <c r="E28" s="20"/>
    </row>
    <row r="29" spans="1:6" x14ac:dyDescent="0.25">
      <c r="A29" s="20" t="s">
        <v>146</v>
      </c>
      <c r="B29" s="20"/>
      <c r="C29" s="28"/>
      <c r="D29" s="28"/>
      <c r="E29" s="28"/>
    </row>
    <row r="30" spans="1:6" ht="13" x14ac:dyDescent="0.3">
      <c r="A30" s="20" t="s">
        <v>80</v>
      </c>
      <c r="B30" s="19"/>
      <c r="C30" s="17"/>
      <c r="D30" s="17"/>
      <c r="E30" s="17"/>
      <c r="F30" s="17"/>
    </row>
    <row r="31" spans="1:6" x14ac:dyDescent="0.25">
      <c r="A31" s="20" t="s">
        <v>147</v>
      </c>
      <c r="B31" s="20"/>
      <c r="C31" s="28"/>
      <c r="D31" s="28"/>
      <c r="E31" s="28"/>
    </row>
    <row r="32" spans="1:6" ht="12.75" customHeight="1" x14ac:dyDescent="0.25">
      <c r="A32" s="20" t="s">
        <v>148</v>
      </c>
      <c r="B32" s="20"/>
      <c r="C32" s="22"/>
      <c r="D32" s="22"/>
      <c r="E32" s="22"/>
    </row>
    <row r="33" spans="1:5" x14ac:dyDescent="0.2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72"/>
  <sheetViews>
    <sheetView topLeftCell="A6" zoomScaleNormal="100" workbookViewId="0">
      <selection activeCell="A12" sqref="A12:E54"/>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40" t="s">
        <v>110</v>
      </c>
      <c r="B1" s="140"/>
      <c r="C1" s="140"/>
      <c r="D1" s="140"/>
      <c r="E1" s="140"/>
    </row>
    <row r="2" spans="1:6" ht="21" customHeight="1" x14ac:dyDescent="0.25">
      <c r="A2" s="3" t="s">
        <v>111</v>
      </c>
      <c r="B2" s="138" t="str">
        <f>'Summary and sign-off'!B2:F2</f>
        <v>WorkSafe New Zealand</v>
      </c>
      <c r="C2" s="138"/>
      <c r="D2" s="138"/>
      <c r="E2" s="138"/>
    </row>
    <row r="3" spans="1:6" ht="31" x14ac:dyDescent="0.25">
      <c r="A3" s="3" t="s">
        <v>149</v>
      </c>
      <c r="B3" s="138" t="str">
        <f>'Summary and sign-off'!B3:F3</f>
        <v>Phil Parkes</v>
      </c>
      <c r="C3" s="138"/>
      <c r="D3" s="138"/>
      <c r="E3" s="138"/>
    </row>
    <row r="4" spans="1:6" ht="21" customHeight="1" x14ac:dyDescent="0.25">
      <c r="A4" s="3" t="s">
        <v>113</v>
      </c>
      <c r="B4" s="138">
        <f>'Summary and sign-off'!B4:F4</f>
        <v>44743</v>
      </c>
      <c r="C4" s="138"/>
      <c r="D4" s="138"/>
      <c r="E4" s="138"/>
    </row>
    <row r="5" spans="1:6" ht="21" customHeight="1" x14ac:dyDescent="0.25">
      <c r="A5" s="3" t="s">
        <v>114</v>
      </c>
      <c r="B5" s="138">
        <f>'Summary and sign-off'!B5:F5</f>
        <v>45107</v>
      </c>
      <c r="C5" s="138"/>
      <c r="D5" s="138"/>
      <c r="E5" s="138"/>
    </row>
    <row r="6" spans="1:6" ht="21" customHeight="1" x14ac:dyDescent="0.25">
      <c r="A6" s="3" t="s">
        <v>115</v>
      </c>
      <c r="B6" s="133" t="s">
        <v>81</v>
      </c>
      <c r="C6" s="133"/>
      <c r="D6" s="133"/>
      <c r="E6" s="133"/>
      <c r="F6" s="23"/>
    </row>
    <row r="7" spans="1:6" ht="21" customHeight="1" x14ac:dyDescent="0.25">
      <c r="A7" s="3" t="s">
        <v>56</v>
      </c>
      <c r="B7" s="133" t="s">
        <v>84</v>
      </c>
      <c r="C7" s="133"/>
      <c r="D7" s="133"/>
      <c r="E7" s="133"/>
      <c r="F7" s="23"/>
    </row>
    <row r="8" spans="1:6" ht="35.25" customHeight="1" x14ac:dyDescent="0.25">
      <c r="A8" s="143" t="s">
        <v>150</v>
      </c>
      <c r="B8" s="143"/>
      <c r="C8" s="150"/>
      <c r="D8" s="150"/>
      <c r="E8" s="150"/>
    </row>
    <row r="9" spans="1:6" ht="35.25" customHeight="1" x14ac:dyDescent="0.25">
      <c r="A9" s="151" t="s">
        <v>151</v>
      </c>
      <c r="B9" s="152"/>
      <c r="C9" s="152"/>
      <c r="D9" s="152"/>
      <c r="E9" s="152"/>
    </row>
    <row r="10" spans="1:6" ht="27" customHeight="1" x14ac:dyDescent="0.25">
      <c r="A10" s="24" t="s">
        <v>119</v>
      </c>
      <c r="B10" s="24" t="s">
        <v>63</v>
      </c>
      <c r="C10" s="24" t="s">
        <v>152</v>
      </c>
      <c r="D10" s="24" t="s">
        <v>153</v>
      </c>
      <c r="E10" s="24" t="s">
        <v>123</v>
      </c>
      <c r="F10" s="20"/>
    </row>
    <row r="11" spans="1:6" s="2" customFormat="1" hidden="1" x14ac:dyDescent="0.25">
      <c r="A11" s="98"/>
      <c r="B11" s="95"/>
      <c r="C11" s="99"/>
      <c r="D11" s="99"/>
      <c r="E11" s="100"/>
    </row>
    <row r="12" spans="1:6" s="2" customFormat="1" x14ac:dyDescent="0.25">
      <c r="A12" s="117">
        <v>45100</v>
      </c>
      <c r="B12" s="118">
        <v>342</v>
      </c>
      <c r="C12" s="122" t="s">
        <v>174</v>
      </c>
      <c r="D12" s="122" t="s">
        <v>26</v>
      </c>
      <c r="E12" s="123" t="s">
        <v>197</v>
      </c>
    </row>
    <row r="13" spans="1:6" s="2" customFormat="1" x14ac:dyDescent="0.25">
      <c r="A13" s="117">
        <v>45033</v>
      </c>
      <c r="B13" s="118">
        <v>374</v>
      </c>
      <c r="C13" s="122" t="s">
        <v>175</v>
      </c>
      <c r="D13" s="122" t="s">
        <v>26</v>
      </c>
      <c r="E13" s="123" t="s">
        <v>197</v>
      </c>
    </row>
    <row r="14" spans="1:6" s="2" customFormat="1" x14ac:dyDescent="0.25">
      <c r="A14" s="117">
        <v>45019</v>
      </c>
      <c r="B14" s="118">
        <v>182.16</v>
      </c>
      <c r="C14" s="122" t="s">
        <v>176</v>
      </c>
      <c r="D14" s="122" t="s">
        <v>26</v>
      </c>
      <c r="E14" s="123" t="s">
        <v>197</v>
      </c>
    </row>
    <row r="15" spans="1:6" s="2" customFormat="1" x14ac:dyDescent="0.25">
      <c r="A15" s="117">
        <v>45014</v>
      </c>
      <c r="B15" s="118">
        <v>65.22</v>
      </c>
      <c r="C15" s="122" t="s">
        <v>177</v>
      </c>
      <c r="D15" s="122" t="s">
        <v>26</v>
      </c>
      <c r="E15" s="123" t="s">
        <v>197</v>
      </c>
    </row>
    <row r="16" spans="1:6" s="2" customFormat="1" ht="25" x14ac:dyDescent="0.25">
      <c r="A16" s="117">
        <v>44918</v>
      </c>
      <c r="B16" s="118">
        <v>76.5</v>
      </c>
      <c r="C16" s="122" t="s">
        <v>178</v>
      </c>
      <c r="D16" s="122" t="s">
        <v>26</v>
      </c>
      <c r="E16" s="123" t="s">
        <v>197</v>
      </c>
    </row>
    <row r="17" spans="1:5" s="2" customFormat="1" x14ac:dyDescent="0.25">
      <c r="A17" s="117">
        <v>44908</v>
      </c>
      <c r="B17" s="118">
        <v>250</v>
      </c>
      <c r="C17" s="122" t="s">
        <v>179</v>
      </c>
      <c r="D17" s="122" t="s">
        <v>26</v>
      </c>
      <c r="E17" s="123" t="s">
        <v>197</v>
      </c>
    </row>
    <row r="18" spans="1:5" s="2" customFormat="1" x14ac:dyDescent="0.25">
      <c r="A18" s="117">
        <v>44907</v>
      </c>
      <c r="B18" s="118">
        <v>82.96</v>
      </c>
      <c r="C18" s="122" t="s">
        <v>180</v>
      </c>
      <c r="D18" s="122" t="s">
        <v>26</v>
      </c>
      <c r="E18" s="123" t="s">
        <v>197</v>
      </c>
    </row>
    <row r="19" spans="1:5" s="2" customFormat="1" x14ac:dyDescent="0.25">
      <c r="A19" s="117">
        <v>44900</v>
      </c>
      <c r="B19" s="118">
        <v>50.43</v>
      </c>
      <c r="C19" s="122" t="s">
        <v>181</v>
      </c>
      <c r="D19" s="122" t="s">
        <v>26</v>
      </c>
      <c r="E19" s="123" t="s">
        <v>197</v>
      </c>
    </row>
    <row r="20" spans="1:5" s="2" customFormat="1" x14ac:dyDescent="0.25">
      <c r="A20" s="117">
        <v>44896</v>
      </c>
      <c r="B20" s="118">
        <v>72.41</v>
      </c>
      <c r="C20" s="122" t="s">
        <v>182</v>
      </c>
      <c r="D20" s="122" t="s">
        <v>26</v>
      </c>
      <c r="E20" s="123" t="s">
        <v>197</v>
      </c>
    </row>
    <row r="21" spans="1:5" s="2" customFormat="1" x14ac:dyDescent="0.25">
      <c r="A21" s="117">
        <v>44896</v>
      </c>
      <c r="B21" s="118">
        <v>59.56</v>
      </c>
      <c r="C21" s="122" t="s">
        <v>183</v>
      </c>
      <c r="D21" s="122" t="s">
        <v>26</v>
      </c>
      <c r="E21" s="123" t="s">
        <v>197</v>
      </c>
    </row>
    <row r="22" spans="1:5" s="2" customFormat="1" x14ac:dyDescent="0.25">
      <c r="A22" s="117">
        <v>44896</v>
      </c>
      <c r="B22" s="118">
        <v>418.61</v>
      </c>
      <c r="C22" s="122" t="s">
        <v>184</v>
      </c>
      <c r="D22" s="122" t="s">
        <v>26</v>
      </c>
      <c r="E22" s="123" t="s">
        <v>197</v>
      </c>
    </row>
    <row r="23" spans="1:5" s="2" customFormat="1" x14ac:dyDescent="0.25">
      <c r="A23" s="117">
        <v>44887</v>
      </c>
      <c r="B23" s="118">
        <v>1375.8</v>
      </c>
      <c r="C23" s="122" t="s">
        <v>185</v>
      </c>
      <c r="D23" s="122" t="s">
        <v>26</v>
      </c>
      <c r="E23" s="123" t="s">
        <v>197</v>
      </c>
    </row>
    <row r="24" spans="1:5" s="2" customFormat="1" ht="25" x14ac:dyDescent="0.25">
      <c r="A24" s="117">
        <v>44881</v>
      </c>
      <c r="B24" s="118">
        <v>174.4</v>
      </c>
      <c r="C24" s="122" t="s">
        <v>186</v>
      </c>
      <c r="D24" s="122" t="s">
        <v>26</v>
      </c>
      <c r="E24" s="123" t="s">
        <v>197</v>
      </c>
    </row>
    <row r="25" spans="1:5" s="2" customFormat="1" x14ac:dyDescent="0.25">
      <c r="A25" s="117">
        <v>44742</v>
      </c>
      <c r="B25" s="118">
        <v>315.39999999999998</v>
      </c>
      <c r="C25" s="122" t="s">
        <v>187</v>
      </c>
      <c r="D25" s="122" t="s">
        <v>26</v>
      </c>
      <c r="E25" s="123" t="s">
        <v>197</v>
      </c>
    </row>
    <row r="26" spans="1:5" s="2" customFormat="1" x14ac:dyDescent="0.25">
      <c r="A26" s="117">
        <v>44740</v>
      </c>
      <c r="B26" s="118">
        <v>60</v>
      </c>
      <c r="C26" s="122" t="s">
        <v>188</v>
      </c>
      <c r="D26" s="122" t="s">
        <v>26</v>
      </c>
      <c r="E26" s="123" t="s">
        <v>197</v>
      </c>
    </row>
    <row r="27" spans="1:5" s="2" customFormat="1" x14ac:dyDescent="0.25">
      <c r="A27" s="117">
        <v>45107</v>
      </c>
      <c r="B27" s="118">
        <v>38.51</v>
      </c>
      <c r="C27" s="122" t="s">
        <v>189</v>
      </c>
      <c r="D27" s="122" t="s">
        <v>189</v>
      </c>
      <c r="E27" s="123" t="s">
        <v>197</v>
      </c>
    </row>
    <row r="28" spans="1:5" s="2" customFormat="1" x14ac:dyDescent="0.25">
      <c r="A28" s="117">
        <v>45073</v>
      </c>
      <c r="B28" s="118">
        <v>38.51</v>
      </c>
      <c r="C28" s="122" t="s">
        <v>189</v>
      </c>
      <c r="D28" s="122" t="s">
        <v>189</v>
      </c>
      <c r="E28" s="123" t="s">
        <v>197</v>
      </c>
    </row>
    <row r="29" spans="1:5" s="2" customFormat="1" x14ac:dyDescent="0.25">
      <c r="A29" s="117">
        <v>45043</v>
      </c>
      <c r="B29" s="118">
        <v>38.68</v>
      </c>
      <c r="C29" s="122" t="s">
        <v>189</v>
      </c>
      <c r="D29" s="122" t="s">
        <v>189</v>
      </c>
      <c r="E29" s="123" t="s">
        <v>197</v>
      </c>
    </row>
    <row r="30" spans="1:5" s="2" customFormat="1" x14ac:dyDescent="0.25">
      <c r="A30" s="117">
        <v>45012</v>
      </c>
      <c r="B30" s="118">
        <v>38.51</v>
      </c>
      <c r="C30" s="122" t="s">
        <v>189</v>
      </c>
      <c r="D30" s="122" t="s">
        <v>189</v>
      </c>
      <c r="E30" s="123" t="s">
        <v>197</v>
      </c>
    </row>
    <row r="31" spans="1:5" s="2" customFormat="1" x14ac:dyDescent="0.25">
      <c r="A31" s="117">
        <v>44984</v>
      </c>
      <c r="B31" s="118">
        <v>39.83</v>
      </c>
      <c r="C31" s="122" t="s">
        <v>189</v>
      </c>
      <c r="D31" s="122" t="s">
        <v>189</v>
      </c>
      <c r="E31" s="123" t="s">
        <v>197</v>
      </c>
    </row>
    <row r="32" spans="1:5" s="2" customFormat="1" x14ac:dyDescent="0.25">
      <c r="A32" s="117">
        <v>44953</v>
      </c>
      <c r="B32" s="118">
        <v>38.17</v>
      </c>
      <c r="C32" s="122" t="s">
        <v>189</v>
      </c>
      <c r="D32" s="122" t="s">
        <v>189</v>
      </c>
      <c r="E32" s="123" t="s">
        <v>197</v>
      </c>
    </row>
    <row r="33" spans="1:5" s="2" customFormat="1" x14ac:dyDescent="0.25">
      <c r="A33" s="117">
        <v>44922</v>
      </c>
      <c r="B33" s="118">
        <v>38.17</v>
      </c>
      <c r="C33" s="122" t="s">
        <v>189</v>
      </c>
      <c r="D33" s="122" t="s">
        <v>189</v>
      </c>
      <c r="E33" s="123" t="s">
        <v>197</v>
      </c>
    </row>
    <row r="34" spans="1:5" s="2" customFormat="1" x14ac:dyDescent="0.25">
      <c r="A34" s="117">
        <v>44892</v>
      </c>
      <c r="B34" s="118">
        <v>177.81</v>
      </c>
      <c r="C34" s="122" t="s">
        <v>189</v>
      </c>
      <c r="D34" s="122" t="s">
        <v>189</v>
      </c>
      <c r="E34" s="123" t="s">
        <v>197</v>
      </c>
    </row>
    <row r="35" spans="1:5" s="2" customFormat="1" x14ac:dyDescent="0.25">
      <c r="A35" s="117">
        <v>44861</v>
      </c>
      <c r="B35" s="118">
        <v>39.049999999999997</v>
      </c>
      <c r="C35" s="122" t="s">
        <v>189</v>
      </c>
      <c r="D35" s="122" t="s">
        <v>189</v>
      </c>
      <c r="E35" s="123" t="s">
        <v>197</v>
      </c>
    </row>
    <row r="36" spans="1:5" s="2" customFormat="1" x14ac:dyDescent="0.25">
      <c r="A36" s="117">
        <v>44831</v>
      </c>
      <c r="B36" s="118">
        <v>38.340000000000003</v>
      </c>
      <c r="C36" s="122" t="s">
        <v>189</v>
      </c>
      <c r="D36" s="122" t="s">
        <v>189</v>
      </c>
      <c r="E36" s="123" t="s">
        <v>197</v>
      </c>
    </row>
    <row r="37" spans="1:5" s="2" customFormat="1" x14ac:dyDescent="0.25">
      <c r="A37" s="117">
        <v>44800</v>
      </c>
      <c r="B37" s="118">
        <v>38.17</v>
      </c>
      <c r="C37" s="122" t="s">
        <v>189</v>
      </c>
      <c r="D37" s="122" t="s">
        <v>189</v>
      </c>
      <c r="E37" s="123" t="s">
        <v>197</v>
      </c>
    </row>
    <row r="38" spans="1:5" s="2" customFormat="1" x14ac:dyDescent="0.25">
      <c r="A38" s="117">
        <v>44769</v>
      </c>
      <c r="B38" s="118">
        <v>43.28</v>
      </c>
      <c r="C38" s="122" t="s">
        <v>189</v>
      </c>
      <c r="D38" s="122" t="s">
        <v>189</v>
      </c>
      <c r="E38" s="123" t="s">
        <v>197</v>
      </c>
    </row>
    <row r="39" spans="1:5" s="2" customFormat="1" x14ac:dyDescent="0.25">
      <c r="A39" s="117">
        <v>44796</v>
      </c>
      <c r="B39" s="118">
        <v>1800</v>
      </c>
      <c r="C39" s="122" t="s">
        <v>190</v>
      </c>
      <c r="D39" s="122" t="s">
        <v>196</v>
      </c>
      <c r="E39" s="123" t="s">
        <v>197</v>
      </c>
    </row>
    <row r="40" spans="1:5" s="2" customFormat="1" x14ac:dyDescent="0.25">
      <c r="A40" s="117">
        <v>44775</v>
      </c>
      <c r="B40" s="118">
        <v>625</v>
      </c>
      <c r="C40" s="122" t="s">
        <v>191</v>
      </c>
      <c r="D40" s="122" t="s">
        <v>196</v>
      </c>
      <c r="E40" s="123" t="s">
        <v>197</v>
      </c>
    </row>
    <row r="41" spans="1:5" s="2" customFormat="1" x14ac:dyDescent="0.25">
      <c r="A41" s="117">
        <v>44832</v>
      </c>
      <c r="B41" s="118">
        <v>375</v>
      </c>
      <c r="C41" s="122" t="s">
        <v>192</v>
      </c>
      <c r="D41" s="122" t="s">
        <v>196</v>
      </c>
      <c r="E41" s="123" t="s">
        <v>197</v>
      </c>
    </row>
    <row r="42" spans="1:5" s="2" customFormat="1" x14ac:dyDescent="0.25">
      <c r="A42" s="117">
        <v>44742</v>
      </c>
      <c r="B42" s="118">
        <v>375</v>
      </c>
      <c r="C42" s="122" t="s">
        <v>192</v>
      </c>
      <c r="D42" s="122" t="s">
        <v>196</v>
      </c>
      <c r="E42" s="123" t="s">
        <v>197</v>
      </c>
    </row>
    <row r="43" spans="1:5" s="2" customFormat="1" x14ac:dyDescent="0.25">
      <c r="A43" s="117">
        <v>45092</v>
      </c>
      <c r="B43" s="118">
        <v>86.09</v>
      </c>
      <c r="C43" s="122" t="s">
        <v>193</v>
      </c>
      <c r="D43" s="122" t="s">
        <v>26</v>
      </c>
      <c r="E43" s="123" t="s">
        <v>197</v>
      </c>
    </row>
    <row r="44" spans="1:5" s="2" customFormat="1" x14ac:dyDescent="0.25">
      <c r="A44" s="121">
        <v>45022</v>
      </c>
      <c r="B44" s="118">
        <v>100</v>
      </c>
      <c r="C44" s="122" t="s">
        <v>194</v>
      </c>
      <c r="D44" s="122" t="s">
        <v>26</v>
      </c>
      <c r="E44" s="123" t="s">
        <v>197</v>
      </c>
    </row>
    <row r="45" spans="1:5" s="2" customFormat="1" x14ac:dyDescent="0.25">
      <c r="A45" s="121">
        <v>44820</v>
      </c>
      <c r="B45" s="118">
        <v>250.43</v>
      </c>
      <c r="C45" s="122" t="s">
        <v>195</v>
      </c>
      <c r="D45" s="122" t="s">
        <v>26</v>
      </c>
      <c r="E45" s="123" t="s">
        <v>197</v>
      </c>
    </row>
    <row r="46" spans="1:5" s="2" customFormat="1" x14ac:dyDescent="0.25">
      <c r="A46" s="121">
        <v>45078</v>
      </c>
      <c r="B46" s="118">
        <v>541.66999999999996</v>
      </c>
      <c r="C46" s="122" t="s">
        <v>360</v>
      </c>
      <c r="D46" s="122" t="s">
        <v>26</v>
      </c>
      <c r="E46" s="123" t="s">
        <v>197</v>
      </c>
    </row>
    <row r="47" spans="1:5" s="2" customFormat="1" x14ac:dyDescent="0.25">
      <c r="A47" s="121">
        <v>45047</v>
      </c>
      <c r="B47" s="118">
        <v>541.66999999999996</v>
      </c>
      <c r="C47" s="122" t="s">
        <v>360</v>
      </c>
      <c r="D47" s="122" t="s">
        <v>26</v>
      </c>
      <c r="E47" s="123" t="s">
        <v>197</v>
      </c>
    </row>
    <row r="48" spans="1:5" s="2" customFormat="1" x14ac:dyDescent="0.25">
      <c r="A48" s="121">
        <v>45017</v>
      </c>
      <c r="B48" s="118">
        <v>541.66999999999996</v>
      </c>
      <c r="C48" s="122" t="s">
        <v>360</v>
      </c>
      <c r="D48" s="122" t="s">
        <v>26</v>
      </c>
      <c r="E48" s="123" t="s">
        <v>197</v>
      </c>
    </row>
    <row r="49" spans="1:6" s="2" customFormat="1" x14ac:dyDescent="0.25">
      <c r="A49" s="121">
        <v>45014</v>
      </c>
      <c r="B49" s="118">
        <v>53.42</v>
      </c>
      <c r="C49" s="122" t="s">
        <v>360</v>
      </c>
      <c r="D49" s="122" t="s">
        <v>26</v>
      </c>
      <c r="E49" s="123" t="s">
        <v>197</v>
      </c>
    </row>
    <row r="50" spans="1:6" s="2" customFormat="1" x14ac:dyDescent="0.25">
      <c r="A50" s="121">
        <v>44866</v>
      </c>
      <c r="B50" s="118">
        <v>156</v>
      </c>
      <c r="C50" s="122" t="s">
        <v>360</v>
      </c>
      <c r="D50" s="122" t="s">
        <v>26</v>
      </c>
      <c r="E50" s="123" t="s">
        <v>197</v>
      </c>
    </row>
    <row r="51" spans="1:6" s="2" customFormat="1" x14ac:dyDescent="0.25">
      <c r="A51" s="121">
        <v>44835</v>
      </c>
      <c r="B51" s="118">
        <v>520</v>
      </c>
      <c r="C51" s="122" t="s">
        <v>360</v>
      </c>
      <c r="D51" s="122" t="s">
        <v>26</v>
      </c>
      <c r="E51" s="123" t="s">
        <v>197</v>
      </c>
    </row>
    <row r="52" spans="1:6" s="2" customFormat="1" x14ac:dyDescent="0.25">
      <c r="A52" s="121">
        <v>44805</v>
      </c>
      <c r="B52" s="118">
        <v>520</v>
      </c>
      <c r="C52" s="122" t="s">
        <v>360</v>
      </c>
      <c r="D52" s="122" t="s">
        <v>26</v>
      </c>
      <c r="E52" s="123" t="s">
        <v>197</v>
      </c>
    </row>
    <row r="53" spans="1:6" s="2" customFormat="1" x14ac:dyDescent="0.25">
      <c r="A53" s="121">
        <v>44774</v>
      </c>
      <c r="B53" s="118">
        <v>520</v>
      </c>
      <c r="C53" s="122" t="s">
        <v>360</v>
      </c>
      <c r="D53" s="122" t="s">
        <v>26</v>
      </c>
      <c r="E53" s="123" t="s">
        <v>197</v>
      </c>
    </row>
    <row r="54" spans="1:6" s="2" customFormat="1" x14ac:dyDescent="0.25">
      <c r="A54" s="121">
        <v>44743</v>
      </c>
      <c r="B54" s="118">
        <v>520</v>
      </c>
      <c r="C54" s="122" t="s">
        <v>360</v>
      </c>
      <c r="D54" s="122" t="s">
        <v>26</v>
      </c>
      <c r="E54" s="123" t="s">
        <v>197</v>
      </c>
    </row>
    <row r="55" spans="1:6" s="2" customFormat="1" hidden="1" x14ac:dyDescent="0.25">
      <c r="A55" s="98"/>
      <c r="B55" s="95"/>
      <c r="C55" s="99"/>
      <c r="D55" s="99"/>
      <c r="E55" s="100"/>
    </row>
    <row r="56" spans="1:6" ht="34.5" customHeight="1" x14ac:dyDescent="0.25">
      <c r="A56" s="53" t="s">
        <v>154</v>
      </c>
      <c r="B56" s="62">
        <f>SUM(B11:B55)</f>
        <v>12032.430000000002</v>
      </c>
      <c r="C56" s="70" t="str">
        <f>IF(SUBTOTAL(3,B11:B55)=SUBTOTAL(103,B11:B55),'Summary and sign-off'!$A$48,'Summary and sign-off'!$A$49)</f>
        <v>Check - there are no hidden rows with data</v>
      </c>
      <c r="D56" s="139" t="str">
        <f>IF('Summary and sign-off'!F59='Summary and sign-off'!F54,'Summary and sign-off'!A51,'Summary and sign-off'!A50)</f>
        <v>Check - each entry provides sufficient information</v>
      </c>
      <c r="E56" s="139"/>
    </row>
    <row r="57" spans="1:6" ht="14.15" customHeight="1" x14ac:dyDescent="0.25">
      <c r="B57" s="17"/>
      <c r="C57" s="17"/>
      <c r="D57" s="17"/>
      <c r="E57" s="17"/>
    </row>
    <row r="58" spans="1:6" ht="13" x14ac:dyDescent="0.3">
      <c r="A58" s="18" t="s">
        <v>155</v>
      </c>
      <c r="B58" s="17"/>
      <c r="C58" s="17"/>
      <c r="D58" s="17"/>
      <c r="E58" s="17"/>
    </row>
    <row r="59" spans="1:6" ht="12.65" customHeight="1" x14ac:dyDescent="0.25">
      <c r="A59" s="20" t="s">
        <v>133</v>
      </c>
      <c r="B59" s="17"/>
      <c r="C59" s="17"/>
      <c r="D59" s="17"/>
      <c r="E59" s="17"/>
    </row>
    <row r="60" spans="1:6" ht="13" x14ac:dyDescent="0.3">
      <c r="A60" s="20" t="s">
        <v>80</v>
      </c>
      <c r="B60" s="19"/>
      <c r="C60" s="17"/>
      <c r="D60" s="17"/>
      <c r="E60" s="17"/>
      <c r="F60" s="17"/>
    </row>
    <row r="61" spans="1:6" x14ac:dyDescent="0.25">
      <c r="A61" s="20" t="s">
        <v>147</v>
      </c>
      <c r="C61" s="17"/>
      <c r="D61" s="17"/>
      <c r="E61" s="17"/>
      <c r="F61" s="17"/>
    </row>
    <row r="62" spans="1:6" ht="12.75" customHeight="1" x14ac:dyDescent="0.25">
      <c r="A62" s="20" t="s">
        <v>148</v>
      </c>
      <c r="B62" s="25"/>
      <c r="C62" s="22"/>
      <c r="D62" s="22"/>
      <c r="E62" s="22"/>
      <c r="F62" s="22"/>
    </row>
    <row r="63" spans="1:6" x14ac:dyDescent="0.25">
      <c r="B63" s="26"/>
      <c r="C63" s="17"/>
      <c r="D63" s="17"/>
      <c r="E63" s="17"/>
    </row>
    <row r="64" spans="1:6" hidden="1" x14ac:dyDescent="0.25">
      <c r="A64" s="17"/>
      <c r="B64" s="17"/>
      <c r="C64" s="17"/>
      <c r="D64" s="17"/>
    </row>
    <row r="65" spans="1:5" ht="12.75" hidden="1" customHeight="1" x14ac:dyDescent="0.25"/>
    <row r="66" spans="1:5" hidden="1" x14ac:dyDescent="0.25">
      <c r="A66" s="17"/>
      <c r="B66" s="17"/>
      <c r="C66" s="17"/>
      <c r="D66" s="17"/>
      <c r="E66" s="17"/>
    </row>
    <row r="67" spans="1:5" hidden="1" x14ac:dyDescent="0.25">
      <c r="A67" s="17"/>
      <c r="B67" s="17"/>
      <c r="C67" s="17"/>
      <c r="D67" s="17"/>
      <c r="E67" s="17"/>
    </row>
    <row r="68" spans="1:5" hidden="1" x14ac:dyDescent="0.25">
      <c r="A68" s="17"/>
      <c r="B68" s="17"/>
      <c r="C68" s="17"/>
      <c r="D68" s="17"/>
      <c r="E68" s="17"/>
    </row>
    <row r="69" spans="1:5" hidden="1" x14ac:dyDescent="0.25">
      <c r="A69" s="17"/>
      <c r="B69" s="17"/>
      <c r="C69" s="17"/>
      <c r="D69" s="17"/>
      <c r="E69" s="17"/>
    </row>
    <row r="70" spans="1:5" hidden="1" x14ac:dyDescent="0.25">
      <c r="A70" s="17"/>
      <c r="B70" s="17"/>
      <c r="C70" s="17"/>
      <c r="D70" s="17"/>
      <c r="E70" s="17"/>
    </row>
    <row r="71" spans="1:5" x14ac:dyDescent="0.25"/>
    <row r="72" spans="1:5" x14ac:dyDescent="0.25"/>
  </sheetData>
  <sheetProtection sheet="1" formatCells="0" insertRows="0" deleteRows="0"/>
  <mergeCells count="10">
    <mergeCell ref="D56:E56"/>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5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5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B11:B55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3"/>
  <sheetViews>
    <sheetView topLeftCell="A13" zoomScale="70" zoomScaleNormal="70" workbookViewId="0">
      <selection activeCell="G12" sqref="G12"/>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6" ht="26.25" customHeight="1" x14ac:dyDescent="0.25">
      <c r="A1" s="140" t="s">
        <v>156</v>
      </c>
      <c r="B1" s="140"/>
      <c r="C1" s="140"/>
      <c r="D1" s="140"/>
      <c r="E1" s="140"/>
      <c r="F1" s="140"/>
    </row>
    <row r="2" spans="1:6" ht="21" customHeight="1" x14ac:dyDescent="0.25">
      <c r="A2" s="3" t="s">
        <v>111</v>
      </c>
      <c r="B2" s="138" t="str">
        <f>'Summary and sign-off'!B2:F2</f>
        <v>WorkSafe New Zealand</v>
      </c>
      <c r="C2" s="138"/>
      <c r="D2" s="138"/>
      <c r="E2" s="138"/>
      <c r="F2" s="138"/>
    </row>
    <row r="3" spans="1:6" ht="31" x14ac:dyDescent="0.25">
      <c r="A3" s="3" t="s">
        <v>112</v>
      </c>
      <c r="B3" s="138" t="str">
        <f>'Summary and sign-off'!B3:F3</f>
        <v>Phil Parkes</v>
      </c>
      <c r="C3" s="138"/>
      <c r="D3" s="138"/>
      <c r="E3" s="138"/>
      <c r="F3" s="138"/>
    </row>
    <row r="4" spans="1:6" ht="21" customHeight="1" x14ac:dyDescent="0.25">
      <c r="A4" s="3" t="s">
        <v>113</v>
      </c>
      <c r="B4" s="138">
        <f>'Summary and sign-off'!B4:F4</f>
        <v>44743</v>
      </c>
      <c r="C4" s="138"/>
      <c r="D4" s="138"/>
      <c r="E4" s="138"/>
      <c r="F4" s="138"/>
    </row>
    <row r="5" spans="1:6" ht="21" customHeight="1" x14ac:dyDescent="0.25">
      <c r="A5" s="3" t="s">
        <v>114</v>
      </c>
      <c r="B5" s="138">
        <f>'Summary and sign-off'!B5:F5</f>
        <v>45107</v>
      </c>
      <c r="C5" s="138"/>
      <c r="D5" s="138"/>
      <c r="E5" s="138"/>
      <c r="F5" s="138"/>
    </row>
    <row r="6" spans="1:6" ht="21" customHeight="1" x14ac:dyDescent="0.25">
      <c r="A6" s="3" t="s">
        <v>157</v>
      </c>
      <c r="B6" s="133" t="s">
        <v>81</v>
      </c>
      <c r="C6" s="133"/>
      <c r="D6" s="133"/>
      <c r="E6" s="133"/>
      <c r="F6" s="133"/>
    </row>
    <row r="7" spans="1:6" ht="21" customHeight="1" x14ac:dyDescent="0.25">
      <c r="A7" s="3" t="s">
        <v>56</v>
      </c>
      <c r="B7" s="133" t="s">
        <v>84</v>
      </c>
      <c r="C7" s="133"/>
      <c r="D7" s="133"/>
      <c r="E7" s="133"/>
      <c r="F7" s="133"/>
    </row>
    <row r="8" spans="1:6" ht="36" customHeight="1" x14ac:dyDescent="0.25">
      <c r="A8" s="143" t="s">
        <v>158</v>
      </c>
      <c r="B8" s="143"/>
      <c r="C8" s="143"/>
      <c r="D8" s="143"/>
      <c r="E8" s="143"/>
      <c r="F8" s="143"/>
    </row>
    <row r="9" spans="1:6" ht="36" customHeight="1" x14ac:dyDescent="0.25">
      <c r="A9" s="151" t="s">
        <v>159</v>
      </c>
      <c r="B9" s="152"/>
      <c r="C9" s="152"/>
      <c r="D9" s="152"/>
      <c r="E9" s="152"/>
      <c r="F9" s="152"/>
    </row>
    <row r="10" spans="1:6" ht="39" customHeight="1" x14ac:dyDescent="0.25">
      <c r="A10" s="24" t="s">
        <v>119</v>
      </c>
      <c r="B10" s="112" t="s">
        <v>160</v>
      </c>
      <c r="C10" s="112" t="s">
        <v>161</v>
      </c>
      <c r="D10" s="112" t="s">
        <v>162</v>
      </c>
      <c r="E10" s="112" t="s">
        <v>163</v>
      </c>
      <c r="F10" s="112" t="s">
        <v>164</v>
      </c>
    </row>
    <row r="11" spans="1:6" s="2" customFormat="1" ht="25" x14ac:dyDescent="0.25">
      <c r="A11" s="153">
        <v>44816</v>
      </c>
      <c r="B11" s="122" t="s">
        <v>330</v>
      </c>
      <c r="C11" s="125" t="s">
        <v>97</v>
      </c>
      <c r="D11" s="124" t="s">
        <v>341</v>
      </c>
      <c r="E11" s="126" t="s">
        <v>92</v>
      </c>
      <c r="F11" s="127" t="s">
        <v>354</v>
      </c>
    </row>
    <row r="12" spans="1:6" s="2" customFormat="1" ht="87.5" x14ac:dyDescent="0.25">
      <c r="A12" s="153">
        <v>44820</v>
      </c>
      <c r="B12" s="122" t="s">
        <v>331</v>
      </c>
      <c r="C12" s="125" t="s">
        <v>97</v>
      </c>
      <c r="D12" s="124" t="s">
        <v>342</v>
      </c>
      <c r="E12" s="126" t="s">
        <v>92</v>
      </c>
      <c r="F12" s="127" t="s">
        <v>354</v>
      </c>
    </row>
    <row r="13" spans="1:6" s="2" customFormat="1" ht="62.5" x14ac:dyDescent="0.25">
      <c r="A13" s="153">
        <v>44827</v>
      </c>
      <c r="B13" s="122" t="s">
        <v>332</v>
      </c>
      <c r="C13" s="125" t="s">
        <v>97</v>
      </c>
      <c r="D13" s="124" t="s">
        <v>343</v>
      </c>
      <c r="E13" s="126" t="s">
        <v>92</v>
      </c>
      <c r="F13" s="127" t="s">
        <v>354</v>
      </c>
    </row>
    <row r="14" spans="1:6" s="2" customFormat="1" ht="37.5" x14ac:dyDescent="0.25">
      <c r="A14" s="153">
        <v>44882</v>
      </c>
      <c r="B14" s="122" t="s">
        <v>333</v>
      </c>
      <c r="C14" s="125" t="s">
        <v>97</v>
      </c>
      <c r="D14" s="124" t="s">
        <v>344</v>
      </c>
      <c r="E14" s="126" t="s">
        <v>92</v>
      </c>
      <c r="F14" s="127" t="s">
        <v>354</v>
      </c>
    </row>
    <row r="15" spans="1:6" s="2" customFormat="1" ht="25" x14ac:dyDescent="0.25">
      <c r="A15" s="153">
        <v>44901</v>
      </c>
      <c r="B15" s="122" t="s">
        <v>334</v>
      </c>
      <c r="C15" s="125" t="s">
        <v>97</v>
      </c>
      <c r="D15" s="124" t="s">
        <v>345</v>
      </c>
      <c r="E15" s="126" t="s">
        <v>92</v>
      </c>
      <c r="F15" s="127" t="s">
        <v>354</v>
      </c>
    </row>
    <row r="16" spans="1:6" s="2" customFormat="1" ht="25" x14ac:dyDescent="0.25">
      <c r="A16" s="153">
        <v>44907</v>
      </c>
      <c r="B16" s="122" t="s">
        <v>335</v>
      </c>
      <c r="C16" s="125" t="s">
        <v>97</v>
      </c>
      <c r="D16" s="124" t="s">
        <v>346</v>
      </c>
      <c r="E16" s="126" t="s">
        <v>92</v>
      </c>
      <c r="F16" s="127" t="s">
        <v>354</v>
      </c>
    </row>
    <row r="17" spans="1:7" s="2" customFormat="1" ht="37.5" x14ac:dyDescent="0.25">
      <c r="A17" s="153">
        <v>44907</v>
      </c>
      <c r="B17" s="122" t="s">
        <v>335</v>
      </c>
      <c r="C17" s="125" t="s">
        <v>97</v>
      </c>
      <c r="D17" s="124" t="s">
        <v>347</v>
      </c>
      <c r="E17" s="126" t="s">
        <v>92</v>
      </c>
      <c r="F17" s="127" t="s">
        <v>354</v>
      </c>
    </row>
    <row r="18" spans="1:7" s="2" customFormat="1" ht="25" x14ac:dyDescent="0.25">
      <c r="A18" s="153">
        <v>44898</v>
      </c>
      <c r="B18" s="122" t="s">
        <v>336</v>
      </c>
      <c r="C18" s="125" t="s">
        <v>97</v>
      </c>
      <c r="D18" s="124" t="s">
        <v>348</v>
      </c>
      <c r="E18" s="126" t="s">
        <v>92</v>
      </c>
      <c r="F18" s="127" t="s">
        <v>354</v>
      </c>
    </row>
    <row r="19" spans="1:7" s="2" customFormat="1" ht="25" x14ac:dyDescent="0.25">
      <c r="A19" s="153">
        <v>44910</v>
      </c>
      <c r="B19" s="122" t="s">
        <v>337</v>
      </c>
      <c r="C19" s="125" t="s">
        <v>97</v>
      </c>
      <c r="D19" s="124" t="s">
        <v>349</v>
      </c>
      <c r="E19" s="126" t="s">
        <v>92</v>
      </c>
      <c r="F19" s="127" t="s">
        <v>354</v>
      </c>
    </row>
    <row r="20" spans="1:7" s="2" customFormat="1" ht="25" x14ac:dyDescent="0.25">
      <c r="A20" s="153">
        <v>44915</v>
      </c>
      <c r="B20" s="122" t="s">
        <v>338</v>
      </c>
      <c r="C20" s="125" t="s">
        <v>97</v>
      </c>
      <c r="D20" s="124" t="s">
        <v>350</v>
      </c>
      <c r="E20" s="126" t="s">
        <v>92</v>
      </c>
      <c r="F20" s="127" t="s">
        <v>354</v>
      </c>
    </row>
    <row r="21" spans="1:7" s="2" customFormat="1" ht="37.5" x14ac:dyDescent="0.25">
      <c r="A21" s="153">
        <v>44995</v>
      </c>
      <c r="B21" s="122" t="s">
        <v>329</v>
      </c>
      <c r="C21" s="125" t="s">
        <v>97</v>
      </c>
      <c r="D21" s="124" t="s">
        <v>351</v>
      </c>
      <c r="E21" s="126" t="s">
        <v>92</v>
      </c>
      <c r="F21" s="127" t="s">
        <v>354</v>
      </c>
    </row>
    <row r="22" spans="1:7" s="2" customFormat="1" ht="50" x14ac:dyDescent="0.25">
      <c r="A22" s="153">
        <v>44994</v>
      </c>
      <c r="B22" s="122" t="s">
        <v>339</v>
      </c>
      <c r="C22" s="125" t="s">
        <v>97</v>
      </c>
      <c r="D22" s="124" t="s">
        <v>352</v>
      </c>
      <c r="E22" s="126" t="s">
        <v>92</v>
      </c>
      <c r="F22" s="127" t="s">
        <v>354</v>
      </c>
    </row>
    <row r="23" spans="1:7" s="2" customFormat="1" ht="25" x14ac:dyDescent="0.25">
      <c r="A23" s="153">
        <v>45035</v>
      </c>
      <c r="B23" s="122" t="s">
        <v>340</v>
      </c>
      <c r="C23" s="125" t="s">
        <v>97</v>
      </c>
      <c r="D23" s="124" t="s">
        <v>353</v>
      </c>
      <c r="E23" s="126" t="s">
        <v>92</v>
      </c>
      <c r="F23" s="127" t="s">
        <v>354</v>
      </c>
    </row>
    <row r="24" spans="1:7" s="2" customFormat="1" x14ac:dyDescent="0.25">
      <c r="A24" s="153">
        <v>45104</v>
      </c>
      <c r="B24" s="122" t="s">
        <v>356</v>
      </c>
      <c r="C24" s="125" t="s">
        <v>97</v>
      </c>
      <c r="D24" s="124" t="s">
        <v>358</v>
      </c>
      <c r="E24" s="126" t="s">
        <v>92</v>
      </c>
      <c r="F24" s="127" t="s">
        <v>355</v>
      </c>
    </row>
    <row r="25" spans="1:7" s="2" customFormat="1" x14ac:dyDescent="0.25">
      <c r="A25" s="153">
        <v>45104</v>
      </c>
      <c r="B25" s="122" t="s">
        <v>357</v>
      </c>
      <c r="C25" s="125" t="s">
        <v>97</v>
      </c>
      <c r="D25" s="124" t="s">
        <v>359</v>
      </c>
      <c r="E25" s="126" t="s">
        <v>92</v>
      </c>
      <c r="F25" s="127" t="s">
        <v>355</v>
      </c>
    </row>
    <row r="26" spans="1:7" s="2" customFormat="1" hidden="1" x14ac:dyDescent="0.25">
      <c r="A26" s="94"/>
      <c r="B26" s="99"/>
      <c r="C26" s="101"/>
      <c r="D26" s="99"/>
      <c r="E26" s="102"/>
      <c r="F26" s="100"/>
    </row>
    <row r="27" spans="1:7" ht="34.5" customHeight="1" x14ac:dyDescent="0.25">
      <c r="A27" s="113" t="s">
        <v>165</v>
      </c>
      <c r="B27" s="114" t="s">
        <v>166</v>
      </c>
      <c r="C27" s="115">
        <f>C28+C29</f>
        <v>15</v>
      </c>
      <c r="D27" s="116" t="str">
        <f>IF(SUBTOTAL(3,C11:C26)=SUBTOTAL(103,C11:C26),'Summary and sign-off'!$A$48,'Summary and sign-off'!$A$49)</f>
        <v>Check - there are no hidden rows with data</v>
      </c>
      <c r="E27" s="139" t="str">
        <f>IF('Summary and sign-off'!F60='Summary and sign-off'!F54,'Summary and sign-off'!A52,'Summary and sign-off'!A50)</f>
        <v>Check - each entry provides sufficient information</v>
      </c>
      <c r="F27" s="139"/>
      <c r="G27" s="2"/>
    </row>
    <row r="28" spans="1:7" ht="25.5" customHeight="1" x14ac:dyDescent="0.35">
      <c r="A28" s="54"/>
      <c r="B28" s="55" t="s">
        <v>97</v>
      </c>
      <c r="C28" s="56">
        <f>COUNTIF(C11:C26,'Summary and sign-off'!A45)</f>
        <v>15</v>
      </c>
      <c r="D28" s="14"/>
      <c r="E28" s="15"/>
      <c r="F28" s="16"/>
    </row>
    <row r="29" spans="1:7" ht="25.5" customHeight="1" x14ac:dyDescent="0.35">
      <c r="A29" s="54"/>
      <c r="B29" s="55" t="s">
        <v>98</v>
      </c>
      <c r="C29" s="56">
        <f>COUNTIF(C11:C26,'Summary and sign-off'!A46)</f>
        <v>0</v>
      </c>
      <c r="D29" s="14"/>
      <c r="E29" s="15"/>
      <c r="F29" s="16"/>
    </row>
    <row r="30" spans="1:7" ht="13" x14ac:dyDescent="0.3">
      <c r="A30" s="17"/>
      <c r="B30" s="18"/>
      <c r="C30" s="17"/>
      <c r="D30" s="19"/>
      <c r="E30" s="19"/>
      <c r="F30" s="17"/>
    </row>
    <row r="31" spans="1:7" ht="13" x14ac:dyDescent="0.3">
      <c r="A31" s="18" t="s">
        <v>155</v>
      </c>
      <c r="B31" s="18"/>
      <c r="C31" s="18"/>
      <c r="D31" s="18"/>
      <c r="E31" s="18"/>
      <c r="F31" s="18"/>
    </row>
    <row r="32" spans="1:7" ht="12.65" customHeight="1" x14ac:dyDescent="0.25">
      <c r="A32" s="20" t="s">
        <v>133</v>
      </c>
      <c r="B32" s="17"/>
      <c r="C32" s="17"/>
      <c r="D32" s="17"/>
      <c r="E32" s="17"/>
    </row>
    <row r="33" spans="1:6" ht="13" x14ac:dyDescent="0.3">
      <c r="A33" s="20" t="s">
        <v>80</v>
      </c>
      <c r="B33" s="19"/>
      <c r="C33" s="17"/>
      <c r="D33" s="17"/>
      <c r="E33" s="17"/>
      <c r="F33" s="17"/>
    </row>
    <row r="34" spans="1:6" ht="13" x14ac:dyDescent="0.3">
      <c r="A34" s="20" t="s">
        <v>167</v>
      </c>
      <c r="B34" s="21"/>
      <c r="C34" s="21"/>
      <c r="D34" s="21"/>
      <c r="E34" s="21"/>
      <c r="F34" s="21"/>
    </row>
    <row r="35" spans="1:6" ht="12.75" customHeight="1" x14ac:dyDescent="0.25">
      <c r="A35" s="20" t="s">
        <v>168</v>
      </c>
      <c r="B35" s="17"/>
      <c r="C35" s="17"/>
      <c r="D35" s="17"/>
      <c r="E35" s="17"/>
      <c r="F35" s="17"/>
    </row>
    <row r="36" spans="1:6" ht="13" customHeight="1" x14ac:dyDescent="0.25">
      <c r="A36" s="20" t="s">
        <v>169</v>
      </c>
      <c r="B36" s="17"/>
      <c r="C36" s="17"/>
      <c r="D36" s="17"/>
      <c r="E36" s="17"/>
      <c r="F36" s="17"/>
    </row>
    <row r="37" spans="1:6" x14ac:dyDescent="0.25">
      <c r="A37" s="20" t="s">
        <v>170</v>
      </c>
      <c r="C37" s="17"/>
      <c r="D37" s="17"/>
      <c r="E37" s="17"/>
      <c r="F37" s="17"/>
    </row>
    <row r="38" spans="1:6" ht="12.75" customHeight="1" x14ac:dyDescent="0.25">
      <c r="A38" s="20" t="s">
        <v>148</v>
      </c>
      <c r="B38" s="20"/>
      <c r="C38" s="22"/>
      <c r="D38" s="22"/>
      <c r="E38" s="22"/>
      <c r="F38" s="22"/>
    </row>
    <row r="39" spans="1:6" ht="12.75" customHeight="1" x14ac:dyDescent="0.25">
      <c r="A39" s="20"/>
      <c r="B39" s="20"/>
      <c r="C39" s="22"/>
      <c r="D39" s="22"/>
      <c r="E39" s="22"/>
      <c r="F39" s="22"/>
    </row>
    <row r="40" spans="1:6" ht="12.75" hidden="1" customHeight="1" x14ac:dyDescent="0.25">
      <c r="A40" s="20"/>
      <c r="B40" s="20"/>
      <c r="C40" s="22"/>
      <c r="D40" s="22"/>
      <c r="E40" s="22"/>
      <c r="F40" s="22"/>
    </row>
    <row r="41" spans="1:6" x14ac:dyDescent="0.25"/>
    <row r="42" spans="1:6" x14ac:dyDescent="0.25"/>
    <row r="43" spans="1:6" ht="13" hidden="1" x14ac:dyDescent="0.3">
      <c r="A43" s="18"/>
      <c r="B43" s="18"/>
      <c r="C43" s="18"/>
      <c r="D43" s="18"/>
      <c r="E43" s="18"/>
      <c r="F43" s="18"/>
    </row>
    <row r="44" spans="1:6" ht="13" hidden="1" x14ac:dyDescent="0.3">
      <c r="A44" s="18"/>
      <c r="B44" s="18"/>
      <c r="C44" s="18"/>
      <c r="D44" s="18"/>
      <c r="E44" s="18"/>
      <c r="F44" s="18"/>
    </row>
    <row r="45" spans="1:6" ht="13" hidden="1" x14ac:dyDescent="0.3">
      <c r="A45" s="18"/>
      <c r="B45" s="18"/>
      <c r="C45" s="18"/>
      <c r="D45" s="18"/>
      <c r="E45" s="18"/>
      <c r="F45" s="18"/>
    </row>
    <row r="46" spans="1:6" ht="13" hidden="1" x14ac:dyDescent="0.3">
      <c r="A46" s="18"/>
      <c r="B46" s="18"/>
      <c r="C46" s="18"/>
      <c r="D46" s="18"/>
      <c r="E46" s="18"/>
      <c r="F46" s="18"/>
    </row>
    <row r="47" spans="1:6" ht="13" hidden="1" x14ac:dyDescent="0.3">
      <c r="A47" s="18"/>
      <c r="B47" s="18"/>
      <c r="C47" s="18"/>
      <c r="D47" s="18"/>
      <c r="E47" s="18"/>
      <c r="F47" s="18"/>
    </row>
    <row r="48" spans="1:6" x14ac:dyDescent="0.25"/>
    <row r="49" x14ac:dyDescent="0.25"/>
    <row r="50" x14ac:dyDescent="0.25"/>
    <row r="51" x14ac:dyDescent="0.25"/>
    <row r="52" x14ac:dyDescent="0.25"/>
    <row r="53" x14ac:dyDescent="0.25"/>
    <row r="56" x14ac:dyDescent="0.25"/>
    <row r="57" x14ac:dyDescent="0.25"/>
    <row r="58" x14ac:dyDescent="0.25"/>
    <row r="59" x14ac:dyDescent="0.25"/>
    <row r="60" x14ac:dyDescent="0.25"/>
    <row r="61" x14ac:dyDescent="0.25"/>
    <row r="62" x14ac:dyDescent="0.25"/>
    <row r="63" x14ac:dyDescent="0.25"/>
  </sheetData>
  <sheetProtection sheet="1" formatCells="0" insertRows="0" deleteRows="0"/>
  <dataConsolidate/>
  <mergeCells count="10">
    <mergeCell ref="E27:F27"/>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25"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C11:C26</xm:sqref>
        </x14:dataValidation>
        <x14:dataValidation type="list" errorStyle="information" operator="greaterThan" allowBlank="1" showInputMessage="1" prompt="Provide specific $ value if possible" xr:uid="{00000000-0002-0000-0500-000003000000}">
          <x14:formula1>
            <xm:f>'Summary and sign-off'!$A$39:$A$44</xm:f>
          </x14:formula1>
          <xm:sqref>E11:E26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schemas.openxmlformats.org/package/2006/metadata/core-properties"/>
    <ds:schemaRef ds:uri="http://purl.org/dc/terms/"/>
    <ds:schemaRef ds:uri="http://schemas.microsoft.com/office/2006/documentManagement/types"/>
    <ds:schemaRef ds:uri="http://www.w3.org/XML/1998/namespace"/>
    <ds:schemaRef ds:uri="http://purl.org/dc/elements/1.1/"/>
    <ds:schemaRef ds:uri="http://schemas.microsoft.com/office/infopath/2007/PartnerControls"/>
    <ds:schemaRef ds:uri="12165527-d881-4234-97f9-ee139a3f0c31"/>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Rolly Clavecilla</cp:lastModifiedBy>
  <cp:revision/>
  <dcterms:created xsi:type="dcterms:W3CDTF">2010-10-17T20:59:02Z</dcterms:created>
  <dcterms:modified xsi:type="dcterms:W3CDTF">2023-08-10T23:16:16Z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